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915" activeTab="0"/>
  </bookViews>
  <sheets>
    <sheet name="P&amp;L General Account" sheetId="1" r:id="rId1"/>
    <sheet name="Balance Sheet Gen Acct" sheetId="2" r:id="rId2"/>
    <sheet name="P&amp;L P4H" sheetId="3" r:id="rId3"/>
    <sheet name="Balance sheet P4H" sheetId="4" r:id="rId4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1">'Balance Sheet Gen Acct'!$A:$E,'Balance Sheet Gen Acct'!$1:$1</definedName>
    <definedName name="_xlnm.Print_Titles" localSheetId="3">'Balance sheet P4H'!$A:$E,'Balance sheet P4H'!$1:$1</definedName>
    <definedName name="_xlnm.Print_Titles" localSheetId="0">'P&amp;L General Account'!$A:$G,'P&amp;L General Account'!$1:$2</definedName>
    <definedName name="_xlnm.Print_Titles" localSheetId="2">'P&amp;L P4H'!$A:$F,'P&amp;L P4H'!$1:$2</definedName>
    <definedName name="QB_COLUMN_29" localSheetId="1" hidden="1">'Balance Sheet Gen Acct'!$F$1</definedName>
    <definedName name="QB_COLUMN_29" localSheetId="3" hidden="1">'Balance sheet P4H'!$F$1</definedName>
    <definedName name="QB_COLUMN_59200" localSheetId="0" hidden="1">'P&amp;L General Account'!$H$2</definedName>
    <definedName name="QB_COLUMN_59200" localSheetId="2" hidden="1">'P&amp;L P4H'!$G$2</definedName>
    <definedName name="QB_COLUMN_63620" localSheetId="0" hidden="1">'P&amp;L General Account'!$J$2</definedName>
    <definedName name="QB_COLUMN_63620" localSheetId="2" hidden="1">'P&amp;L P4H'!$I$2</definedName>
    <definedName name="QB_COLUMN_64430" localSheetId="0" hidden="1">'P&amp;L General Account'!$K$2</definedName>
    <definedName name="QB_COLUMN_64430" localSheetId="2" hidden="1">'P&amp;L P4H'!$J$2</definedName>
    <definedName name="QB_COLUMN_76210" localSheetId="0" hidden="1">'P&amp;L General Account'!$I$2</definedName>
    <definedName name="QB_COLUMN_76210" localSheetId="2" hidden="1">'P&amp;L P4H'!$H$2</definedName>
    <definedName name="QB_DATA_0" localSheetId="1" hidden="1">'Balance Sheet Gen Acct'!$5:$5,'Balance Sheet Gen Acct'!$6:$6,'Balance Sheet Gen Acct'!$7:$7,'Balance Sheet Gen Acct'!#REF!,'Balance Sheet Gen Acct'!#REF!,'Balance Sheet Gen Acct'!$10:$10,'Balance Sheet Gen Acct'!$18:$18,'Balance Sheet Gen Acct'!$21:$21,'Balance Sheet Gen Acct'!$22:$22,'Balance Sheet Gen Acct'!$23:$23,'Balance Sheet Gen Acct'!$28:$28,'Balance Sheet Gen Acct'!$29:$29</definedName>
    <definedName name="QB_DATA_0" localSheetId="3" hidden="1">'Balance sheet P4H'!$5:$5,'Balance sheet P4H'!$13:$13,'Balance sheet P4H'!$18:$18,'Balance sheet P4H'!$19:$19,'Balance sheet P4H'!$20:$20</definedName>
    <definedName name="QB_DATA_0" localSheetId="0" hidden="1">'P&amp;L General Account'!$6:$6,'P&amp;L General Account'!$7:$7,'P&amp;L General Account'!#REF!,'P&amp;L General Account'!$8:$8,'P&amp;L General Account'!$9:$9,'P&amp;L General Account'!#REF!,'P&amp;L General Account'!#REF!,'P&amp;L General Account'!$12:$12,'P&amp;L General Account'!$13:$13,'P&amp;L General Account'!$14:$14,'P&amp;L General Account'!$15:$15,'P&amp;L General Account'!$18:$18,'P&amp;L General Account'!$19:$19,'P&amp;L General Account'!$20:$20,'P&amp;L General Account'!$21:$21,'P&amp;L General Account'!$22:$22</definedName>
    <definedName name="QB_DATA_0" localSheetId="2" hidden="1">'P&amp;L P4H'!$5:$5,'P&amp;L P4H'!$9:$9,'P&amp;L P4H'!$10:$10,'P&amp;L P4H'!$13:$13,'P&amp;L P4H'!$14:$14,'P&amp;L P4H'!$15:$15,'P&amp;L P4H'!$16:$16,'P&amp;L P4H'!$17:$17,'P&amp;L P4H'!$18:$18,'P&amp;L P4H'!$22:$22,'P&amp;L P4H'!$23:$23,'P&amp;L P4H'!$24:$24,'P&amp;L P4H'!$25:$25,'P&amp;L P4H'!$26:$26,'P&amp;L P4H'!$27:$27,'P&amp;L P4H'!$30:$30</definedName>
    <definedName name="QB_DATA_1" localSheetId="0" hidden="1">'P&amp;L General Account'!$25:$25,'P&amp;L General Account'!$26:$26,'P&amp;L General Account'!$30:$30,'P&amp;L General Account'!#REF!,'P&amp;L General Account'!$32:$32,'P&amp;L General Account'!$33:$33,'P&amp;L General Account'!$34:$34,'P&amp;L General Account'!$35:$35,'P&amp;L General Account'!$38:$38,'P&amp;L General Account'!$39:$39,'P&amp;L General Account'!$45:$45,'P&amp;L General Account'!$46:$46,'P&amp;L General Account'!$47:$47,'P&amp;L General Account'!$48:$48,'P&amp;L General Account'!$49:$49,'P&amp;L General Account'!$50:$50</definedName>
    <definedName name="QB_DATA_1" localSheetId="2" hidden="1">'P&amp;L P4H'!$31:$31,'P&amp;L P4H'!$32:$32,'P&amp;L P4H'!$33:$33,'P&amp;L P4H'!$34:$34,'P&amp;L P4H'!$36:$36,'P&amp;L P4H'!$39:$39,'P&amp;L P4H'!$40:$40,'P&amp;L P4H'!$41:$41,'P&amp;L P4H'!$42:$42,'P&amp;L P4H'!$46:$46</definedName>
    <definedName name="QB_DATA_2" localSheetId="0" hidden="1">'P&amp;L General Account'!$51:$51,'P&amp;L General Account'!$52:$52,'P&amp;L General Account'!$53:$53,'P&amp;L General Account'!$54:$54,'P&amp;L General Account'!$55:$55,'P&amp;L General Account'!$56:$56,'P&amp;L General Account'!$57:$57,'P&amp;L General Account'!$58:$58,'P&amp;L General Account'!#REF!,'P&amp;L General Account'!$59:$59,'P&amp;L General Account'!$60:$60,'P&amp;L General Account'!$61:$61,'P&amp;L General Account'!$64:$64,'P&amp;L General Account'!$65:$65,'P&amp;L General Account'!$66:$66,'P&amp;L General Account'!$67:$67</definedName>
    <definedName name="QB_DATA_3" localSheetId="0" hidden="1">'P&amp;L General Account'!$68:$68,'P&amp;L General Account'!$71:$71,'P&amp;L General Account'!$72:$72,'P&amp;L General Account'!$73:$73,'P&amp;L General Account'!$74:$74,'P&amp;L General Account'!$75:$75,'P&amp;L General Account'!$78:$78,'P&amp;L General Account'!$79:$79,'P&amp;L General Account'!$80:$80,'P&amp;L General Account'!#REF!,'P&amp;L General Account'!$81:$81,'P&amp;L General Account'!$82:$82,'P&amp;L General Account'!$85:$85,'P&amp;L General Account'!$86:$86,'P&amp;L General Account'!$87:$87,'P&amp;L General Account'!$88:$88</definedName>
    <definedName name="QB_DATA_4" localSheetId="0" hidden="1">'P&amp;L General Account'!$89:$89,'P&amp;L General Account'!$90:$90,'P&amp;L General Account'!$91:$91,'P&amp;L General Account'!$92:$92,'P&amp;L General Account'!$93:$93,'P&amp;L General Account'!$94:$94,'P&amp;L General Account'!$95:$95,'P&amp;L General Account'!$96:$96,'P&amp;L General Account'!$99:$99,'P&amp;L General Account'!$100:$100,'P&amp;L General Account'!$101:$101,'P&amp;L General Account'!$102:$102,'P&amp;L General Account'!$103:$103,'P&amp;L General Account'!$104:$104,'P&amp;L General Account'!$105:$105,'P&amp;L General Account'!$106:$106</definedName>
    <definedName name="QB_DATA_5" localSheetId="0" hidden="1">'P&amp;L General Account'!$107:$107,'P&amp;L General Account'!$108:$108,'P&amp;L General Account'!$109:$109,'P&amp;L General Account'!$113:$113,'P&amp;L General Account'!#REF!,'P&amp;L General Account'!$116:$116,'P&amp;L General Account'!$117:$117,'P&amp;L General Account'!$119:$119,'P&amp;L General Account'!$120:$120,'P&amp;L General Account'!$123:$123,'P&amp;L General Account'!$124:$124,'P&amp;L General Account'!$125:$125,'P&amp;L General Account'!$126:$126,'P&amp;L General Account'!$127:$127,'P&amp;L General Account'!$128:$128,'P&amp;L General Account'!$131:$131</definedName>
    <definedName name="QB_DATA_6" localSheetId="0" hidden="1">'P&amp;L General Account'!$132:$132,'P&amp;L General Account'!$135:$135,'P&amp;L General Account'!$136:$136,'P&amp;L General Account'!$139:$139,'P&amp;L General Account'!$140:$140,'P&amp;L General Account'!$141:$141,'P&amp;L General Account'!$142:$142,'P&amp;L General Account'!$143:$143,'P&amp;L General Account'!$144:$144,'P&amp;L General Account'!$145:$145</definedName>
    <definedName name="QB_FORMULA_0" localSheetId="1" hidden="1">'Balance Sheet Gen Acct'!$F$8,'Balance Sheet Gen Acct'!$F$11,'Balance Sheet Gen Acct'!$F$12,'Balance Sheet Gen Acct'!$F$13,'Balance Sheet Gen Acct'!$F$19,'Balance Sheet Gen Acct'!$F$24,'Balance Sheet Gen Acct'!$F$25,'Balance Sheet Gen Acct'!$F$26,'Balance Sheet Gen Acct'!$F$30,'Balance Sheet Gen Acct'!$F$31</definedName>
    <definedName name="QB_FORMULA_0" localSheetId="3" hidden="1">'Balance sheet P4H'!$F$6,'Balance sheet P4H'!$F$7,'Balance sheet P4H'!$F$8,'Balance sheet P4H'!$F$14,'Balance sheet P4H'!$F$15,'Balance sheet P4H'!$F$16,'Balance sheet P4H'!$F$21,'Balance sheet P4H'!$F$22</definedName>
    <definedName name="QB_FORMULA_0" localSheetId="0" hidden="1">'P&amp;L General Account'!$J$6,'P&amp;L General Account'!$K$6,'P&amp;L General Account'!$J$7,'P&amp;L General Account'!$K$7,'P&amp;L General Account'!#REF!,'P&amp;L General Account'!#REF!,'P&amp;L General Account'!$J$8,'P&amp;L General Account'!$K$8,'P&amp;L General Account'!$J$9,'P&amp;L General Account'!$K$9,'P&amp;L General Account'!$H$10,'P&amp;L General Account'!$I$10,'P&amp;L General Account'!$J$10,'P&amp;L General Account'!$K$10,'P&amp;L General Account'!#REF!,'P&amp;L General Account'!#REF!</definedName>
    <definedName name="QB_FORMULA_0" localSheetId="2" hidden="1">'P&amp;L P4H'!$I$5,'P&amp;L P4H'!$J$5,'P&amp;L P4H'!$G$6,'P&amp;L P4H'!$H$6,'P&amp;L P4H'!$I$6,'P&amp;L P4H'!$J$6,'P&amp;L P4H'!$I$9,'P&amp;L P4H'!$J$9,'P&amp;L P4H'!$I$10,'P&amp;L P4H'!$J$10,'P&amp;L P4H'!$G$11,'P&amp;L P4H'!$H$11,'P&amp;L P4H'!$I$11,'P&amp;L P4H'!$J$11,'P&amp;L P4H'!$I$13,'P&amp;L P4H'!$J$13</definedName>
    <definedName name="QB_FORMULA_1" localSheetId="0" hidden="1">'P&amp;L General Account'!#REF!,'P&amp;L General Account'!#REF!,'P&amp;L General Account'!#REF!,'P&amp;L General Account'!#REF!,'P&amp;L General Account'!#REF!,'P&amp;L General Account'!#REF!,'P&amp;L General Account'!$J$12,'P&amp;L General Account'!$K$12,'P&amp;L General Account'!$J$13,'P&amp;L General Account'!$K$13,'P&amp;L General Account'!$J$14,'P&amp;L General Account'!$K$14,'P&amp;L General Account'!$J$15,'P&amp;L General Account'!$K$15,'P&amp;L General Account'!$H$16,'P&amp;L General Account'!$I$16</definedName>
    <definedName name="QB_FORMULA_1" localSheetId="2" hidden="1">'P&amp;L P4H'!$I$14,'P&amp;L P4H'!$J$14,'P&amp;L P4H'!$I$15,'P&amp;L P4H'!$J$15,'P&amp;L P4H'!$I$16,'P&amp;L P4H'!$J$16,'P&amp;L P4H'!$I$17,'P&amp;L P4H'!$J$17,'P&amp;L P4H'!$I$18,'P&amp;L P4H'!$J$18,'P&amp;L P4H'!$G$19,'P&amp;L P4H'!$H$19,'P&amp;L P4H'!$I$19,'P&amp;L P4H'!$J$19,'P&amp;L P4H'!$I$22,'P&amp;L P4H'!$J$22</definedName>
    <definedName name="QB_FORMULA_10" localSheetId="0" hidden="1">'P&amp;L General Account'!$J$78,'P&amp;L General Account'!$K$78,'P&amp;L General Account'!$J$79,'P&amp;L General Account'!$K$79,'P&amp;L General Account'!$J$80,'P&amp;L General Account'!$K$80,'P&amp;L General Account'!#REF!,'P&amp;L General Account'!#REF!,'P&amp;L General Account'!$J$81,'P&amp;L General Account'!$K$81,'P&amp;L General Account'!$J$82,'P&amp;L General Account'!$K$82,'P&amp;L General Account'!$H$83,'P&amp;L General Account'!$I$83,'P&amp;L General Account'!$J$83,'P&amp;L General Account'!$K$83</definedName>
    <definedName name="QB_FORMULA_11" localSheetId="0" hidden="1">'P&amp;L General Account'!$J$85,'P&amp;L General Account'!$K$85,'P&amp;L General Account'!$J$86,'P&amp;L General Account'!$K$86,'P&amp;L General Account'!$J$87,'P&amp;L General Account'!$K$87,'P&amp;L General Account'!$J$88,'P&amp;L General Account'!$K$88,'P&amp;L General Account'!$J$89,'P&amp;L General Account'!$K$89,'P&amp;L General Account'!$J$90,'P&amp;L General Account'!$K$90,'P&amp;L General Account'!$J$91,'P&amp;L General Account'!$K$91,'P&amp;L General Account'!$J$92,'P&amp;L General Account'!$K$92</definedName>
    <definedName name="QB_FORMULA_12" localSheetId="0" hidden="1">'P&amp;L General Account'!$J$93,'P&amp;L General Account'!$K$93,'P&amp;L General Account'!$J$94,'P&amp;L General Account'!$K$94,'P&amp;L General Account'!$J$95,'P&amp;L General Account'!$K$95,'P&amp;L General Account'!$J$96,'P&amp;L General Account'!$K$96,'P&amp;L General Account'!$H$97,'P&amp;L General Account'!$I$97,'P&amp;L General Account'!$J$97,'P&amp;L General Account'!$K$97,'P&amp;L General Account'!$J$99,'P&amp;L General Account'!$K$99,'P&amp;L General Account'!$J$100,'P&amp;L General Account'!$K$100</definedName>
    <definedName name="QB_FORMULA_13" localSheetId="0" hidden="1">'P&amp;L General Account'!$J$101,'P&amp;L General Account'!$K$101,'P&amp;L General Account'!$J$102,'P&amp;L General Account'!$K$102,'P&amp;L General Account'!$J$103,'P&amp;L General Account'!$K$103,'P&amp;L General Account'!$J$104,'P&amp;L General Account'!$K$104,'P&amp;L General Account'!$J$105,'P&amp;L General Account'!$K$105,'P&amp;L General Account'!$J$106,'P&amp;L General Account'!$K$106,'P&amp;L General Account'!$J$107,'P&amp;L General Account'!$K$107,'P&amp;L General Account'!$J$108,'P&amp;L General Account'!$K$108</definedName>
    <definedName name="QB_FORMULA_14" localSheetId="0" hidden="1">'P&amp;L General Account'!$J$109,'P&amp;L General Account'!$K$109,'P&amp;L General Account'!$H$110,'P&amp;L General Account'!$I$110,'P&amp;L General Account'!$J$110,'P&amp;L General Account'!$K$110,'P&amp;L General Account'!$J$113,'P&amp;L General Account'!$K$113,'P&amp;L General Account'!#REF!,'P&amp;L General Account'!#REF!,'P&amp;L General Account'!$H$114,'P&amp;L General Account'!$I$114,'P&amp;L General Account'!$J$114,'P&amp;L General Account'!$K$114,'P&amp;L General Account'!$J$116,'P&amp;L General Account'!$K$116</definedName>
    <definedName name="QB_FORMULA_15" localSheetId="0" hidden="1">'P&amp;L General Account'!$J$117,'P&amp;L General Account'!$K$117,'P&amp;L General Account'!$H$118,'P&amp;L General Account'!$I$118,'P&amp;L General Account'!$J$118,'P&amp;L General Account'!$K$118,'P&amp;L General Account'!$J$119,'P&amp;L General Account'!$K$119,'P&amp;L General Account'!$J$120,'P&amp;L General Account'!$K$120,'P&amp;L General Account'!$H$121,'P&amp;L General Account'!$I$121,'P&amp;L General Account'!$J$121,'P&amp;L General Account'!$K$121,'P&amp;L General Account'!$J$123,'P&amp;L General Account'!$K$123</definedName>
    <definedName name="QB_FORMULA_16" localSheetId="0" hidden="1">'P&amp;L General Account'!$J$124,'P&amp;L General Account'!$K$124,'P&amp;L General Account'!$J$125,'P&amp;L General Account'!$K$125,'P&amp;L General Account'!$J$126,'P&amp;L General Account'!$K$126,'P&amp;L General Account'!$J$127,'P&amp;L General Account'!$K$127,'P&amp;L General Account'!$J$128,'P&amp;L General Account'!$K$128,'P&amp;L General Account'!$H$129,'P&amp;L General Account'!$I$129,'P&amp;L General Account'!$J$129,'P&amp;L General Account'!$K$129,'P&amp;L General Account'!$J$131,'P&amp;L General Account'!$K$131</definedName>
    <definedName name="QB_FORMULA_17" localSheetId="0" hidden="1">'P&amp;L General Account'!$J$132,'P&amp;L General Account'!$K$132,'P&amp;L General Account'!$H$133,'P&amp;L General Account'!$I$133,'P&amp;L General Account'!$J$133,'P&amp;L General Account'!$K$133,'P&amp;L General Account'!$J$135,'P&amp;L General Account'!$K$135,'P&amp;L General Account'!$J$136,'P&amp;L General Account'!$K$136,'P&amp;L General Account'!$H$137,'P&amp;L General Account'!$I$137,'P&amp;L General Account'!$J$137,'P&amp;L General Account'!$K$137,'P&amp;L General Account'!$J$139,'P&amp;L General Account'!$K$139</definedName>
    <definedName name="QB_FORMULA_18" localSheetId="0" hidden="1">'P&amp;L General Account'!$J$140,'P&amp;L General Account'!$K$140,'P&amp;L General Account'!$J$141,'P&amp;L General Account'!$K$141,'P&amp;L General Account'!$J$142,'P&amp;L General Account'!$K$142,'P&amp;L General Account'!$J$143,'P&amp;L General Account'!$K$143,'P&amp;L General Account'!$J$144,'P&amp;L General Account'!$K$144,'P&amp;L General Account'!$J$145,'P&amp;L General Account'!$K$145,'P&amp;L General Account'!$H$146,'P&amp;L General Account'!$I$146,'P&amp;L General Account'!$J$146,'P&amp;L General Account'!$K$146</definedName>
    <definedName name="QB_FORMULA_19" localSheetId="0" hidden="1">'P&amp;L General Account'!$H$147,'P&amp;L General Account'!$I$147,'P&amp;L General Account'!$J$147,'P&amp;L General Account'!$K$147,'P&amp;L General Account'!$H$148,'P&amp;L General Account'!$I$148,'P&amp;L General Account'!$J$148,'P&amp;L General Account'!$K$148,'P&amp;L General Account'!$H$149,'P&amp;L General Account'!$I$149,'P&amp;L General Account'!$J$149,'P&amp;L General Account'!$K$149</definedName>
    <definedName name="QB_FORMULA_2" localSheetId="0" hidden="1">'P&amp;L General Account'!$J$16,'P&amp;L General Account'!$K$16,'P&amp;L General Account'!$J$18,'P&amp;L General Account'!$K$18,'P&amp;L General Account'!$J$19,'P&amp;L General Account'!$K$19,'P&amp;L General Account'!$J$20,'P&amp;L General Account'!$K$20,'P&amp;L General Account'!$J$21,'P&amp;L General Account'!$K$21,'P&amp;L General Account'!$J$22,'P&amp;L General Account'!$K$22,'P&amp;L General Account'!$H$23,'P&amp;L General Account'!$I$23,'P&amp;L General Account'!$J$23,'P&amp;L General Account'!$K$23</definedName>
    <definedName name="QB_FORMULA_2" localSheetId="2" hidden="1">'P&amp;L P4H'!$I$23,'P&amp;L P4H'!$J$23,'P&amp;L P4H'!$I$24,'P&amp;L P4H'!$J$24,'P&amp;L P4H'!$I$25,'P&amp;L P4H'!$J$25,'P&amp;L P4H'!$I$26,'P&amp;L P4H'!$J$26,'P&amp;L P4H'!$I$27,'P&amp;L P4H'!$J$27,'P&amp;L P4H'!$G$28,'P&amp;L P4H'!$H$28,'P&amp;L P4H'!$I$28,'P&amp;L P4H'!$J$28,'P&amp;L P4H'!$I$30,'P&amp;L P4H'!$J$30</definedName>
    <definedName name="QB_FORMULA_3" localSheetId="0" hidden="1">'P&amp;L General Account'!$J$25,'P&amp;L General Account'!$K$25,'P&amp;L General Account'!$J$26,'P&amp;L General Account'!$K$26,'P&amp;L General Account'!$H$27,'P&amp;L General Account'!$I$27,'P&amp;L General Account'!$J$27,'P&amp;L General Account'!$K$27,'P&amp;L General Account'!$J$30,'P&amp;L General Account'!$K$30,'P&amp;L General Account'!$J$29,'P&amp;L General Account'!$K$29,'P&amp;L General Account'!$H$31,'P&amp;L General Account'!$I$31,'P&amp;L General Account'!$J$31,'P&amp;L General Account'!$K$31</definedName>
    <definedName name="QB_FORMULA_3" localSheetId="2" hidden="1">'P&amp;L P4H'!$I$31,'P&amp;L P4H'!$J$31,'P&amp;L P4H'!$I$32,'P&amp;L P4H'!$J$32,'P&amp;L P4H'!$I$33,'P&amp;L P4H'!$J$33,'P&amp;L P4H'!$I$34,'P&amp;L P4H'!$J$34,'P&amp;L P4H'!$G$35,'P&amp;L P4H'!$H$35,'P&amp;L P4H'!$I$35,'P&amp;L P4H'!$J$35,'P&amp;L P4H'!$I$36,'P&amp;L P4H'!$J$36,'P&amp;L P4H'!$G$37,'P&amp;L P4H'!$H$37</definedName>
    <definedName name="QB_FORMULA_4" localSheetId="0" hidden="1">'P&amp;L General Account'!$J$32,'P&amp;L General Account'!$K$32,'P&amp;L General Account'!$J$33,'P&amp;L General Account'!$K$33,'P&amp;L General Account'!$J$34,'P&amp;L General Account'!$K$34,'P&amp;L General Account'!$J$35,'P&amp;L General Account'!$K$35,'P&amp;L General Account'!$H$36,'P&amp;L General Account'!$I$36,'P&amp;L General Account'!$J$36,'P&amp;L General Account'!$K$36,'P&amp;L General Account'!$J$38,'P&amp;L General Account'!$K$38,'P&amp;L General Account'!$J$39,'P&amp;L General Account'!$K$39</definedName>
    <definedName name="QB_FORMULA_4" localSheetId="2" hidden="1">'P&amp;L P4H'!$I$37,'P&amp;L P4H'!$J$37,'P&amp;L P4H'!$I$39,'P&amp;L P4H'!$J$39,'P&amp;L P4H'!$I$40,'P&amp;L P4H'!$J$40,'P&amp;L P4H'!$I$41,'P&amp;L P4H'!$J$41,'P&amp;L P4H'!$I$42,'P&amp;L P4H'!$J$42,'P&amp;L P4H'!$G$43,'P&amp;L P4H'!$H$43,'P&amp;L P4H'!$I$43,'P&amp;L P4H'!$J$43,'P&amp;L P4H'!$I$46,'P&amp;L P4H'!$J$46</definedName>
    <definedName name="QB_FORMULA_5" localSheetId="0" hidden="1">'P&amp;L General Account'!$H$40,'P&amp;L General Account'!$I$40,'P&amp;L General Account'!$J$40,'P&amp;L General Account'!$K$40,'P&amp;L General Account'!$H$41,'P&amp;L General Account'!$I$41,'P&amp;L General Account'!$J$41,'P&amp;L General Account'!$K$41,'P&amp;L General Account'!$H$42,'P&amp;L General Account'!$I$42,'P&amp;L General Account'!$J$42,'P&amp;L General Account'!$K$42,'P&amp;L General Account'!$J$45,'P&amp;L General Account'!$K$45,'P&amp;L General Account'!$J$46,'P&amp;L General Account'!$K$46</definedName>
    <definedName name="QB_FORMULA_5" localSheetId="2" hidden="1">'P&amp;L P4H'!$G$47,'P&amp;L P4H'!$H$47,'P&amp;L P4H'!$I$47,'P&amp;L P4H'!$J$47,'P&amp;L P4H'!$G$48,'P&amp;L P4H'!$H$48,'P&amp;L P4H'!$I$48,'P&amp;L P4H'!$J$48,'P&amp;L P4H'!$G$49,'P&amp;L P4H'!$H$49,'P&amp;L P4H'!$I$49,'P&amp;L P4H'!$J$49,'P&amp;L P4H'!$G$50,'P&amp;L P4H'!$H$50,'P&amp;L P4H'!$I$50,'P&amp;L P4H'!$J$50</definedName>
    <definedName name="QB_FORMULA_6" localSheetId="0" hidden="1">'P&amp;L General Account'!$J$47,'P&amp;L General Account'!$K$47,'P&amp;L General Account'!$J$48,'P&amp;L General Account'!$K$48,'P&amp;L General Account'!$J$49,'P&amp;L General Account'!$K$49,'P&amp;L General Account'!$J$50,'P&amp;L General Account'!$K$50,'P&amp;L General Account'!$J$51,'P&amp;L General Account'!$K$51,'P&amp;L General Account'!$J$52,'P&amp;L General Account'!$K$52,'P&amp;L General Account'!$J$53,'P&amp;L General Account'!$K$53,'P&amp;L General Account'!$J$54,'P&amp;L General Account'!$K$54</definedName>
    <definedName name="QB_FORMULA_6" localSheetId="2" hidden="1">'P&amp;L P4H'!$G$51,'P&amp;L P4H'!$H$51,'P&amp;L P4H'!$I$51,'P&amp;L P4H'!$J$51</definedName>
    <definedName name="QB_FORMULA_7" localSheetId="0" hidden="1">'P&amp;L General Account'!$J$55,'P&amp;L General Account'!$K$55,'P&amp;L General Account'!$J$56,'P&amp;L General Account'!$K$56,'P&amp;L General Account'!$J$57,'P&amp;L General Account'!$K$57,'P&amp;L General Account'!$J$58,'P&amp;L General Account'!$K$58,'P&amp;L General Account'!#REF!,'P&amp;L General Account'!#REF!,'P&amp;L General Account'!$J$59,'P&amp;L General Account'!$K$59,'P&amp;L General Account'!$J$60,'P&amp;L General Account'!$K$60,'P&amp;L General Account'!$J$61,'P&amp;L General Account'!$K$61</definedName>
    <definedName name="QB_FORMULA_8" localSheetId="0" hidden="1">'P&amp;L General Account'!$H$62,'P&amp;L General Account'!$I$62,'P&amp;L General Account'!$J$62,'P&amp;L General Account'!$K$62,'P&amp;L General Account'!$J$64,'P&amp;L General Account'!$K$64,'P&amp;L General Account'!$J$65,'P&amp;L General Account'!$K$65,'P&amp;L General Account'!$J$66,'P&amp;L General Account'!$K$66,'P&amp;L General Account'!$J$67,'P&amp;L General Account'!$K$67,'P&amp;L General Account'!$J$68,'P&amp;L General Account'!$K$68,'P&amp;L General Account'!$H$69,'P&amp;L General Account'!$I$69</definedName>
    <definedName name="QB_FORMULA_9" localSheetId="0" hidden="1">'P&amp;L General Account'!$J$69,'P&amp;L General Account'!$K$69,'P&amp;L General Account'!$J$71,'P&amp;L General Account'!$K$71,'P&amp;L General Account'!$J$72,'P&amp;L General Account'!$K$72,'P&amp;L General Account'!$J$73,'P&amp;L General Account'!$K$73,'P&amp;L General Account'!$J$74,'P&amp;L General Account'!$K$74,'P&amp;L General Account'!$J$75,'P&amp;L General Account'!$K$75,'P&amp;L General Account'!$H$76,'P&amp;L General Account'!$I$76,'P&amp;L General Account'!$J$76,'P&amp;L General Account'!$K$76</definedName>
    <definedName name="QB_ROW_1" localSheetId="1" hidden="1">'Balance Sheet Gen Acct'!$A$2</definedName>
    <definedName name="QB_ROW_1" localSheetId="3" hidden="1">'Balance sheet P4H'!$A$2</definedName>
    <definedName name="QB_ROW_100240" localSheetId="2" hidden="1">'P&amp;L P4H'!$E$17</definedName>
    <definedName name="QB_ROW_10031" localSheetId="1" hidden="1">'Balance Sheet Gen Acct'!$D$17</definedName>
    <definedName name="QB_ROW_10031" localSheetId="3" hidden="1">'Balance sheet P4H'!$D$12</definedName>
    <definedName name="QB_ROW_101040" localSheetId="0" hidden="1">'P&amp;L General Account'!$E$17</definedName>
    <definedName name="QB_ROW_1011" localSheetId="1" hidden="1">'Balance Sheet Gen Acct'!$B$3</definedName>
    <definedName name="QB_ROW_1011" localSheetId="3" hidden="1">'Balance sheet P4H'!$B$3</definedName>
    <definedName name="QB_ROW_101240" localSheetId="2" hidden="1">'P&amp;L P4H'!$E$15</definedName>
    <definedName name="QB_ROW_101250" localSheetId="0" hidden="1">'P&amp;L General Account'!$F$22</definedName>
    <definedName name="QB_ROW_101340" localSheetId="0" hidden="1">'P&amp;L General Account'!$E$23</definedName>
    <definedName name="QB_ROW_102250" localSheetId="2" hidden="1">'P&amp;L P4H'!$F$22</definedName>
    <definedName name="QB_ROW_103250" localSheetId="0" hidden="1">'P&amp;L General Account'!$F$19</definedName>
    <definedName name="QB_ROW_103250" localSheetId="2" hidden="1">'P&amp;L P4H'!$F$24</definedName>
    <definedName name="QB_ROW_10331" localSheetId="1" hidden="1">'Balance Sheet Gen Acct'!$D$19</definedName>
    <definedName name="QB_ROW_10331" localSheetId="3" hidden="1">'Balance sheet P4H'!$D$14</definedName>
    <definedName name="QB_ROW_104250" localSheetId="0" hidden="1">'P&amp;L General Account'!$F$20</definedName>
    <definedName name="QB_ROW_104250" localSheetId="2" hidden="1">'P&amp;L P4H'!$F$23</definedName>
    <definedName name="QB_ROW_105250" localSheetId="2" hidden="1">'P&amp;L P4H'!$F$30</definedName>
    <definedName name="QB_ROW_105350" localSheetId="0" hidden="1">'P&amp;L General Account'!$F$12</definedName>
    <definedName name="QB_ROW_106250" localSheetId="0" hidden="1">'P&amp;L General Account'!#REF!</definedName>
    <definedName name="QB_ROW_106250" localSheetId="2" hidden="1">'P&amp;L P4H'!$F$33</definedName>
    <definedName name="QB_ROW_107250" localSheetId="0" hidden="1">'P&amp;L General Account'!$F$8</definedName>
    <definedName name="QB_ROW_107250" localSheetId="2" hidden="1">'P&amp;L P4H'!$F$32</definedName>
    <definedName name="QB_ROW_108250" localSheetId="0" hidden="1">'P&amp;L General Account'!$F$14</definedName>
    <definedName name="QB_ROW_108250" localSheetId="2" hidden="1">'P&amp;L P4H'!$F$31</definedName>
    <definedName name="QB_ROW_109040" localSheetId="0" hidden="1">'P&amp;L General Account'!$E$44</definedName>
    <definedName name="QB_ROW_109250" localSheetId="0" hidden="1">'P&amp;L General Account'!$F$61</definedName>
    <definedName name="QB_ROW_109340" localSheetId="0" hidden="1">'P&amp;L General Account'!$E$62</definedName>
    <definedName name="QB_ROW_110250" localSheetId="0" hidden="1">'P&amp;L General Account'!$F$45</definedName>
    <definedName name="QB_ROW_110250" localSheetId="2" hidden="1">'P&amp;L P4H'!$F$46</definedName>
    <definedName name="QB_ROW_111240" localSheetId="2" hidden="1">'P&amp;L P4H'!$E$41</definedName>
    <definedName name="QB_ROW_111250" localSheetId="0" hidden="1">'P&amp;L General Account'!$F$46</definedName>
    <definedName name="QB_ROW_112240" localSheetId="2" hidden="1">'P&amp;L P4H'!$E$40</definedName>
    <definedName name="QB_ROW_112250" localSheetId="0" hidden="1">'P&amp;L General Account'!$F$47</definedName>
    <definedName name="QB_ROW_113240" localSheetId="2" hidden="1">'P&amp;L P4H'!$E$39</definedName>
    <definedName name="QB_ROW_113250" localSheetId="0" hidden="1">'P&amp;L General Account'!$F$48</definedName>
    <definedName name="QB_ROW_114250" localSheetId="0" hidden="1">'P&amp;L General Account'!$F$49</definedName>
    <definedName name="QB_ROW_115250" localSheetId="0" hidden="1">'P&amp;L General Account'!$F$50</definedName>
    <definedName name="QB_ROW_116250" localSheetId="0" hidden="1">'P&amp;L General Account'!$F$51</definedName>
    <definedName name="QB_ROW_118040" localSheetId="0" hidden="1">'P&amp;L General Account'!$E$63</definedName>
    <definedName name="QB_ROW_118250" localSheetId="0" hidden="1">'P&amp;L General Account'!$F$68</definedName>
    <definedName name="QB_ROW_118340" localSheetId="0" hidden="1">'P&amp;L General Account'!$E$69</definedName>
    <definedName name="QB_ROW_119250" localSheetId="0" hidden="1">'P&amp;L General Account'!$F$64</definedName>
    <definedName name="QB_ROW_12031" localSheetId="1" hidden="1">'Balance Sheet Gen Acct'!$D$20</definedName>
    <definedName name="QB_ROW_121250" localSheetId="0" hidden="1">'P&amp;L General Account'!$F$65</definedName>
    <definedName name="QB_ROW_1220" localSheetId="1" hidden="1">'Balance Sheet Gen Acct'!$C$28</definedName>
    <definedName name="QB_ROW_12331" localSheetId="1" hidden="1">'Balance Sheet Gen Acct'!$D$24</definedName>
    <definedName name="QB_ROW_124040" localSheetId="0" hidden="1">'P&amp;L General Account'!$E$70</definedName>
    <definedName name="QB_ROW_124250" localSheetId="0" hidden="1">'P&amp;L General Account'!$F$75</definedName>
    <definedName name="QB_ROW_124340" localSheetId="0" hidden="1">'P&amp;L General Account'!$E$76</definedName>
    <definedName name="QB_ROW_125250" localSheetId="0" hidden="1">'P&amp;L General Account'!$F$71</definedName>
    <definedName name="QB_ROW_126250" localSheetId="0" hidden="1">'P&amp;L General Account'!$F$72</definedName>
    <definedName name="QB_ROW_127250" localSheetId="0" hidden="1">'P&amp;L General Account'!$F$73</definedName>
    <definedName name="QB_ROW_128250" localSheetId="0" hidden="1">'P&amp;L General Account'!$F$74</definedName>
    <definedName name="QB_ROW_129040" localSheetId="0" hidden="1">'P&amp;L General Account'!$E$77</definedName>
    <definedName name="QB_ROW_129250" localSheetId="0" hidden="1">'P&amp;L General Account'!$F$82</definedName>
    <definedName name="QB_ROW_129340" localSheetId="0" hidden="1">'P&amp;L General Account'!$E$83</definedName>
    <definedName name="QB_ROW_130250" localSheetId="0" hidden="1">'P&amp;L General Account'!$F$78</definedName>
    <definedName name="QB_ROW_1311" localSheetId="1" hidden="1">'Balance Sheet Gen Acct'!$B$12</definedName>
    <definedName name="QB_ROW_1311" localSheetId="3" hidden="1">'Balance sheet P4H'!$B$7</definedName>
    <definedName name="QB_ROW_131250" localSheetId="0" hidden="1">'P&amp;L General Account'!$F$79</definedName>
    <definedName name="QB_ROW_132250" localSheetId="0" hidden="1">'P&amp;L General Account'!$F$80</definedName>
    <definedName name="QB_ROW_133040" localSheetId="0" hidden="1">'P&amp;L General Account'!$E$84</definedName>
    <definedName name="QB_ROW_133250" localSheetId="0" hidden="1">'P&amp;L General Account'!$F$96</definedName>
    <definedName name="QB_ROW_133340" localSheetId="0" hidden="1">'P&amp;L General Account'!$E$97</definedName>
    <definedName name="QB_ROW_134250" localSheetId="0" hidden="1">'P&amp;L General Account'!$F$85</definedName>
    <definedName name="QB_ROW_135250" localSheetId="0" hidden="1">'P&amp;L General Account'!$F$86</definedName>
    <definedName name="QB_ROW_137250" localSheetId="0" hidden="1">'P&amp;L General Account'!$F$88</definedName>
    <definedName name="QB_ROW_14011" localSheetId="1" hidden="1">'Balance Sheet Gen Acct'!$B$27</definedName>
    <definedName name="QB_ROW_14011" localSheetId="3" hidden="1">'Balance sheet P4H'!$B$17</definedName>
    <definedName name="QB_ROW_140250" localSheetId="0" hidden="1">'P&amp;L General Account'!$F$89</definedName>
    <definedName name="QB_ROW_141250" localSheetId="0" hidden="1">'P&amp;L General Account'!$F$90</definedName>
    <definedName name="QB_ROW_142040" localSheetId="0" hidden="1">'P&amp;L General Account'!$E$98</definedName>
    <definedName name="QB_ROW_142250" localSheetId="0" hidden="1">'P&amp;L General Account'!$F$109</definedName>
    <definedName name="QB_ROW_142340" localSheetId="0" hidden="1">'P&amp;L General Account'!$E$110</definedName>
    <definedName name="QB_ROW_14311" localSheetId="1" hidden="1">'Balance Sheet Gen Acct'!$B$30</definedName>
    <definedName name="QB_ROW_14311" localSheetId="3" hidden="1">'Balance sheet P4H'!$B$21</definedName>
    <definedName name="QB_ROW_143250" localSheetId="0" hidden="1">'P&amp;L General Account'!$F$99</definedName>
    <definedName name="QB_ROW_144250" localSheetId="0" hidden="1">'P&amp;L General Account'!$F$100</definedName>
    <definedName name="QB_ROW_145250" localSheetId="0" hidden="1">'P&amp;L General Account'!$F$101</definedName>
    <definedName name="QB_ROW_146250" localSheetId="0" hidden="1">'P&amp;L General Account'!$F$102</definedName>
    <definedName name="QB_ROW_149250" localSheetId="0" hidden="1">'P&amp;L General Account'!$F$103</definedName>
    <definedName name="QB_ROW_150250" localSheetId="0" hidden="1">'P&amp;L General Account'!$F$104</definedName>
    <definedName name="QB_ROW_151040" localSheetId="0" hidden="1">'P&amp;L General Account'!$E$111</definedName>
    <definedName name="QB_ROW_151250" localSheetId="0" hidden="1">'P&amp;L General Account'!$F$120</definedName>
    <definedName name="QB_ROW_151340" localSheetId="0" hidden="1">'P&amp;L General Account'!$E$121</definedName>
    <definedName name="QB_ROW_152050" localSheetId="0" hidden="1">'P&amp;L General Account'!$F$112</definedName>
    <definedName name="QB_ROW_152260" localSheetId="0" hidden="1">'P&amp;L General Account'!#REF!</definedName>
    <definedName name="QB_ROW_152350" localSheetId="0" hidden="1">'P&amp;L General Account'!$F$114</definedName>
    <definedName name="QB_ROW_153050" localSheetId="0" hidden="1">'P&amp;L General Account'!$F$115</definedName>
    <definedName name="QB_ROW_153260" localSheetId="0" hidden="1">'P&amp;L General Account'!$G$117</definedName>
    <definedName name="QB_ROW_153350" localSheetId="0" hidden="1">'P&amp;L General Account'!$F$118</definedName>
    <definedName name="QB_ROW_154250" localSheetId="0" hidden="1">'P&amp;L General Account'!$F$119</definedName>
    <definedName name="QB_ROW_158250" localSheetId="0" hidden="1">'P&amp;L General Account'!$F$123</definedName>
    <definedName name="QB_ROW_159250" localSheetId="0" hidden="1">'P&amp;L General Account'!$F$124</definedName>
    <definedName name="QB_ROW_160040" localSheetId="0" hidden="1">'P&amp;L General Account'!$E$28</definedName>
    <definedName name="QB_ROW_160250" localSheetId="0" hidden="1">'P&amp;L General Account'!$F$35</definedName>
    <definedName name="QB_ROW_160340" localSheetId="0" hidden="1">'P&amp;L General Account'!$E$36</definedName>
    <definedName name="QB_ROW_161250" localSheetId="0" hidden="1">'P&amp;L General Account'!$F$125</definedName>
    <definedName name="QB_ROW_17221" localSheetId="1" hidden="1">'Balance Sheet Gen Acct'!$C$29</definedName>
    <definedName name="QB_ROW_17221" localSheetId="3" hidden="1">'Balance sheet P4H'!$C$20</definedName>
    <definedName name="QB_ROW_173250" localSheetId="0" hidden="1">'P&amp;L General Account'!#REF!</definedName>
    <definedName name="QB_ROW_174250" localSheetId="0" hidden="1">'P&amp;L General Account'!$F$93</definedName>
    <definedName name="QB_ROW_175250" localSheetId="0" hidden="1">'P&amp;L General Account'!$F$105</definedName>
    <definedName name="QB_ROW_179230" localSheetId="1" hidden="1">'Balance Sheet Gen Acct'!#REF!</definedName>
    <definedName name="QB_ROW_181250" localSheetId="0" hidden="1">'P&amp;L General Account'!$F$7</definedName>
    <definedName name="QB_ROW_18240" localSheetId="1" hidden="1">'Balance Sheet Gen Acct'!$E$18</definedName>
    <definedName name="QB_ROW_18301" localSheetId="0" hidden="1">'P&amp;L General Account'!$A$149</definedName>
    <definedName name="QB_ROW_18301" localSheetId="2" hidden="1">'P&amp;L P4H'!$A$51</definedName>
    <definedName name="QB_ROW_183250" localSheetId="0" hidden="1">'P&amp;L General Account'!$F$94</definedName>
    <definedName name="QB_ROW_19011" localSheetId="0" hidden="1">'P&amp;L General Account'!$B$3</definedName>
    <definedName name="QB_ROW_19011" localSheetId="2" hidden="1">'P&amp;L P4H'!$B$3</definedName>
    <definedName name="QB_ROW_19040" localSheetId="0" hidden="1">'P&amp;L General Account'!$E$5</definedName>
    <definedName name="QB_ROW_19250" localSheetId="0" hidden="1">'P&amp;L General Account'!$F$9</definedName>
    <definedName name="QB_ROW_19311" localSheetId="0" hidden="1">'P&amp;L General Account'!$B$148</definedName>
    <definedName name="QB_ROW_19311" localSheetId="2" hidden="1">'P&amp;L P4H'!$B$50</definedName>
    <definedName name="QB_ROW_193250" localSheetId="0" hidden="1">'P&amp;L General Account'!$F$95</definedName>
    <definedName name="QB_ROW_19340" localSheetId="0" hidden="1">'P&amp;L General Account'!$E$10</definedName>
    <definedName name="QB_ROW_194250" localSheetId="0" hidden="1">'P&amp;L General Account'!$F$58</definedName>
    <definedName name="QB_ROW_195250" localSheetId="0" hidden="1">'P&amp;L General Account'!#REF!</definedName>
    <definedName name="QB_ROW_198250" localSheetId="0" hidden="1">'P&amp;L General Account'!$F$81</definedName>
    <definedName name="QB_ROW_199040" localSheetId="0" hidden="1">'P&amp;L General Account'!$E$130</definedName>
    <definedName name="QB_ROW_199250" localSheetId="0" hidden="1">'P&amp;L General Account'!$F$132</definedName>
    <definedName name="QB_ROW_199340" localSheetId="0" hidden="1">'P&amp;L General Account'!$E$133</definedName>
    <definedName name="QB_ROW_20021" localSheetId="2" hidden="1">'P&amp;L P4H'!$C$4</definedName>
    <definedName name="QB_ROW_200250" localSheetId="0" hidden="1">'P&amp;L General Account'!$F$131</definedName>
    <definedName name="QB_ROW_20031" localSheetId="0" hidden="1">'P&amp;L General Account'!$D$4</definedName>
    <definedName name="QB_ROW_20040" localSheetId="0" hidden="1">'P&amp;L General Account'!$E$11</definedName>
    <definedName name="QB_ROW_2021" localSheetId="1" hidden="1">'Balance Sheet Gen Acct'!$C$4</definedName>
    <definedName name="QB_ROW_2021" localSheetId="3" hidden="1">'Balance sheet P4H'!$C$4</definedName>
    <definedName name="QB_ROW_20250" localSheetId="0" hidden="1">'P&amp;L General Account'!$F$15</definedName>
    <definedName name="QB_ROW_20321" localSheetId="2" hidden="1">'P&amp;L P4H'!$C$6</definedName>
    <definedName name="QB_ROW_20331" localSheetId="0" hidden="1">'P&amp;L General Account'!$D$41</definedName>
    <definedName name="QB_ROW_20340" localSheetId="0" hidden="1">'P&amp;L General Account'!$E$16</definedName>
    <definedName name="QB_ROW_21021" localSheetId="2" hidden="1">'P&amp;L P4H'!$C$7</definedName>
    <definedName name="QB_ROW_21031" localSheetId="0" hidden="1">'P&amp;L General Account'!$D$43</definedName>
    <definedName name="QB_ROW_21040" localSheetId="0" hidden="1">'P&amp;L General Account'!$E$37</definedName>
    <definedName name="QB_ROW_21250" localSheetId="0" hidden="1">'P&amp;L General Account'!$F$39</definedName>
    <definedName name="QB_ROW_21321" localSheetId="2" hidden="1">'P&amp;L P4H'!$C$49</definedName>
    <definedName name="QB_ROW_21331" localSheetId="0" hidden="1">'P&amp;L General Account'!$D$147</definedName>
    <definedName name="QB_ROW_21340" localSheetId="0" hidden="1">'P&amp;L General Account'!$E$40</definedName>
    <definedName name="QB_ROW_2230" localSheetId="1" hidden="1">'Balance Sheet Gen Acct'!$D$7</definedName>
    <definedName name="QB_ROW_231040" localSheetId="0" hidden="1">'P&amp;L General Account'!$E$134</definedName>
    <definedName name="QB_ROW_231250" localSheetId="0" hidden="1">'P&amp;L General Account'!$F$136</definedName>
    <definedName name="QB_ROW_231340" localSheetId="0" hidden="1">'P&amp;L General Account'!$E$137</definedName>
    <definedName name="QB_ROW_2321" localSheetId="1" hidden="1">'Balance Sheet Gen Acct'!$C$8</definedName>
    <definedName name="QB_ROW_2321" localSheetId="3" hidden="1">'Balance sheet P4H'!$C$6</definedName>
    <definedName name="QB_ROW_232250" localSheetId="0" hidden="1">'P&amp;L General Account'!$F$135</definedName>
    <definedName name="QB_ROW_23250" localSheetId="0" hidden="1">'P&amp;L General Account'!$F$87</definedName>
    <definedName name="QB_ROW_234250" localSheetId="0" hidden="1">'P&amp;L General Account'!$F$106</definedName>
    <definedName name="QB_ROW_235250" localSheetId="0" hidden="1">'P&amp;L General Account'!$F$107</definedName>
    <definedName name="QB_ROW_242250" localSheetId="0" hidden="1">'P&amp;L General Account'!$F$59</definedName>
    <definedName name="QB_ROW_243250" localSheetId="0" hidden="1">'P&amp;L General Account'!$F$60</definedName>
    <definedName name="QB_ROW_249040" localSheetId="0" hidden="1">'P&amp;L General Account'!$E$138</definedName>
    <definedName name="QB_ROW_249250" localSheetId="0" hidden="1">'P&amp;L General Account'!$F$145</definedName>
    <definedName name="QB_ROW_249340" localSheetId="0" hidden="1">'P&amp;L General Account'!$E$146</definedName>
    <definedName name="QB_ROW_250250" localSheetId="0" hidden="1">'P&amp;L General Account'!$F$139</definedName>
    <definedName name="QB_ROW_251250" localSheetId="0" hidden="1">'P&amp;L General Account'!$F$140</definedName>
    <definedName name="QB_ROW_252250" localSheetId="0" hidden="1">'P&amp;L General Account'!$F$141</definedName>
    <definedName name="QB_ROW_253250" localSheetId="0" hidden="1">'P&amp;L General Account'!$F$108</definedName>
    <definedName name="QB_ROW_256250" localSheetId="0" hidden="1">'P&amp;L General Account'!$F$142</definedName>
    <definedName name="QB_ROW_257250" localSheetId="0" hidden="1">'P&amp;L General Account'!$F$143</definedName>
    <definedName name="QB_ROW_258250" localSheetId="0" hidden="1">'P&amp;L General Account'!$F$144</definedName>
    <definedName name="QB_ROW_26230" localSheetId="1" hidden="1">'Balance Sheet Gen Acct'!$D$6</definedName>
    <definedName name="QB_ROW_263260" localSheetId="0" hidden="1">'P&amp;L General Account'!$G$116</definedName>
    <definedName name="QB_ROW_264260" localSheetId="0" hidden="1">'P&amp;L General Account'!$G$113</definedName>
    <definedName name="QB_ROW_265240" localSheetId="1" hidden="1">'Balance Sheet Gen Acct'!$E$21</definedName>
    <definedName name="QB_ROW_266240" localSheetId="1" hidden="1">'Balance Sheet Gen Acct'!$E$22</definedName>
    <definedName name="QB_ROW_267240" localSheetId="1" hidden="1">'Balance Sheet Gen Acct'!$E$23</definedName>
    <definedName name="QB_ROW_268230" localSheetId="1" hidden="1">'Balance Sheet Gen Acct'!$D$5</definedName>
    <definedName name="QB_ROW_269230" localSheetId="1" hidden="1">'Balance Sheet Gen Acct'!$D$10</definedName>
    <definedName name="QB_ROW_270260" localSheetId="0" hidden="1">'P&amp;L General Account'!$G$30</definedName>
    <definedName name="QB_ROW_301" localSheetId="1" hidden="1">'Balance Sheet Gen Acct'!$A$13</definedName>
    <definedName name="QB_ROW_301" localSheetId="3" hidden="1">'Balance sheet P4H'!$A$8</definedName>
    <definedName name="QB_ROW_30250" localSheetId="0" hidden="1">'P&amp;L General Account'!$F$91</definedName>
    <definedName name="QB_ROW_3220" localSheetId="3" hidden="1">'Balance sheet P4H'!$C$18</definedName>
    <definedName name="QB_ROW_32250" localSheetId="0" hidden="1">'P&amp;L General Account'!$F$21</definedName>
    <definedName name="QB_ROW_33040" localSheetId="0" hidden="1">'P&amp;L General Account'!$E$122</definedName>
    <definedName name="QB_ROW_33250" localSheetId="0" hidden="1">'P&amp;L General Account'!$F$128</definedName>
    <definedName name="QB_ROW_33340" localSheetId="0" hidden="1">'P&amp;L General Account'!$E$129</definedName>
    <definedName name="QB_ROW_4021" localSheetId="1" hidden="1">'Balance Sheet Gen Acct'!$C$9</definedName>
    <definedName name="QB_ROW_4321" localSheetId="1" hidden="1">'Balance Sheet Gen Acct'!$C$11</definedName>
    <definedName name="QB_ROW_45250" localSheetId="0" hidden="1">'P&amp;L General Account'!$F$52</definedName>
    <definedName name="QB_ROW_46250" localSheetId="0" hidden="1">'P&amp;L General Account'!$F$53</definedName>
    <definedName name="QB_ROW_47250" localSheetId="0" hidden="1">'P&amp;L General Account'!$F$56</definedName>
    <definedName name="QB_ROW_49220" localSheetId="3" hidden="1">'Balance sheet P4H'!$C$19</definedName>
    <definedName name="QB_ROW_49250" localSheetId="0" hidden="1">'P&amp;L General Account'!$F$126</definedName>
    <definedName name="QB_ROW_50230" localSheetId="1" hidden="1">'Balance Sheet Gen Acct'!#REF!</definedName>
    <definedName name="QB_ROW_52230" localSheetId="3" hidden="1">'Balance sheet P4H'!$D$5</definedName>
    <definedName name="QB_ROW_53250" localSheetId="0" hidden="1">'P&amp;L General Account'!$F$92</definedName>
    <definedName name="QB_ROW_55240" localSheetId="3" hidden="1">'Balance sheet P4H'!$E$13</definedName>
    <definedName name="QB_ROW_56230" localSheetId="2" hidden="1">'P&amp;L P4H'!$D$5</definedName>
    <definedName name="QB_ROW_57030" localSheetId="2" hidden="1">'P&amp;L P4H'!$D$8</definedName>
    <definedName name="QB_ROW_57330" localSheetId="2" hidden="1">'P&amp;L P4H'!$D$11</definedName>
    <definedName name="QB_ROW_59030" localSheetId="2" hidden="1">'P&amp;L P4H'!$D$12</definedName>
    <definedName name="QB_ROW_59330" localSheetId="2" hidden="1">'P&amp;L P4H'!$D$19</definedName>
    <definedName name="QB_ROW_60030" localSheetId="2" hidden="1">'P&amp;L P4H'!$D$20</definedName>
    <definedName name="QB_ROW_60240" localSheetId="2" hidden="1">'P&amp;L P4H'!$E$36</definedName>
    <definedName name="QB_ROW_60330" localSheetId="2" hidden="1">'P&amp;L P4H'!$D$37</definedName>
    <definedName name="QB_ROW_61030" localSheetId="2" hidden="1">'P&amp;L P4H'!$D$38</definedName>
    <definedName name="QB_ROW_61240" localSheetId="2" hidden="1">'P&amp;L P4H'!$E$42</definedName>
    <definedName name="QB_ROW_61330" localSheetId="2" hidden="1">'P&amp;L P4H'!$D$43</definedName>
    <definedName name="QB_ROW_62030" localSheetId="2" hidden="1">'P&amp;L P4H'!$D$44</definedName>
    <definedName name="QB_ROW_62330" localSheetId="2" hidden="1">'P&amp;L P4H'!$D$48</definedName>
    <definedName name="QB_ROW_63040" localSheetId="2" hidden="1">'P&amp;L P4H'!$E$45</definedName>
    <definedName name="QB_ROW_63340" localSheetId="2" hidden="1">'P&amp;L P4H'!$E$47</definedName>
    <definedName name="QB_ROW_64250" localSheetId="0" hidden="1">'P&amp;L General Account'!$F$18</definedName>
    <definedName name="QB_ROW_7001" localSheetId="1" hidden="1">'Balance Sheet Gen Acct'!$A$14</definedName>
    <definedName name="QB_ROW_7001" localSheetId="3" hidden="1">'Balance sheet P4H'!$A$9</definedName>
    <definedName name="QB_ROW_71250" localSheetId="0" hidden="1">'P&amp;L General Account'!$F$6</definedName>
    <definedName name="QB_ROW_72040" localSheetId="0" hidden="1">'P&amp;L General Account'!#REF!</definedName>
    <definedName name="QB_ROW_72250" localSheetId="0" hidden="1">'P&amp;L General Account'!#REF!</definedName>
    <definedName name="QB_ROW_72340" localSheetId="0" hidden="1">'P&amp;L General Account'!#REF!</definedName>
    <definedName name="QB_ROW_7301" localSheetId="1" hidden="1">'Balance Sheet Gen Acct'!$A$31</definedName>
    <definedName name="QB_ROW_7301" localSheetId="3" hidden="1">'Balance sheet P4H'!$A$22</definedName>
    <definedName name="QB_ROW_73250" localSheetId="0" hidden="1">'P&amp;L General Account'!$F$66</definedName>
    <definedName name="QB_ROW_74040" localSheetId="0" hidden="1">'P&amp;L General Account'!$E$24</definedName>
    <definedName name="QB_ROW_74250" localSheetId="0" hidden="1">'P&amp;L General Account'!$F$26</definedName>
    <definedName name="QB_ROW_74340" localSheetId="0" hidden="1">'P&amp;L General Account'!$E$27</definedName>
    <definedName name="QB_ROW_75250" localSheetId="0" hidden="1">'P&amp;L General Account'!$F$34</definedName>
    <definedName name="QB_ROW_78250" localSheetId="0" hidden="1">'P&amp;L General Account'!$F$54</definedName>
    <definedName name="QB_ROW_79250" localSheetId="0" hidden="1">'P&amp;L General Account'!$F$55</definedName>
    <definedName name="QB_ROW_8011" localSheetId="1" hidden="1">'Balance Sheet Gen Acct'!$B$15</definedName>
    <definedName name="QB_ROW_8011" localSheetId="3" hidden="1">'Balance sheet P4H'!$B$10</definedName>
    <definedName name="QB_ROW_80250" localSheetId="0" hidden="1">'P&amp;L General Account'!$F$57</definedName>
    <definedName name="QB_ROW_81040" localSheetId="2" hidden="1">'P&amp;L P4H'!$E$21</definedName>
    <definedName name="QB_ROW_81250" localSheetId="0" hidden="1">'P&amp;L General Account'!$F$67</definedName>
    <definedName name="QB_ROW_81250" localSheetId="2" hidden="1">'P&amp;L P4H'!$F$27</definedName>
    <definedName name="QB_ROW_81340" localSheetId="2" hidden="1">'P&amp;L P4H'!$E$28</definedName>
    <definedName name="QB_ROW_82040" localSheetId="2" hidden="1">'P&amp;L P4H'!$E$29</definedName>
    <definedName name="QB_ROW_82250" localSheetId="2" hidden="1">'P&amp;L P4H'!$F$34</definedName>
    <definedName name="QB_ROW_82340" localSheetId="2" hidden="1">'P&amp;L P4H'!$E$35</definedName>
    <definedName name="QB_ROW_8311" localSheetId="1" hidden="1">'Balance Sheet Gen Acct'!$B$26</definedName>
    <definedName name="QB_ROW_8311" localSheetId="3" hidden="1">'Balance sheet P4H'!$B$16</definedName>
    <definedName name="QB_ROW_84250" localSheetId="2" hidden="1">'P&amp;L P4H'!$F$25</definedName>
    <definedName name="QB_ROW_85250" localSheetId="2" hidden="1">'P&amp;L P4H'!$F$26</definedName>
    <definedName name="QB_ROW_86321" localSheetId="0" hidden="1">'P&amp;L General Account'!$C$42</definedName>
    <definedName name="QB_ROW_87250" localSheetId="0" hidden="1">'P&amp;L General Account'!$F$32</definedName>
    <definedName name="QB_ROW_88250" localSheetId="0" hidden="1">'P&amp;L General Account'!$F$25</definedName>
    <definedName name="QB_ROW_89250" localSheetId="0" hidden="1">'P&amp;L General Account'!$F$33</definedName>
    <definedName name="QB_ROW_9021" localSheetId="1" hidden="1">'Balance Sheet Gen Acct'!$C$16</definedName>
    <definedName name="QB_ROW_9021" localSheetId="3" hidden="1">'Balance sheet P4H'!$C$11</definedName>
    <definedName name="QB_ROW_90250" localSheetId="0" hidden="1">'P&amp;L General Account'!$F$13</definedName>
    <definedName name="QB_ROW_92250" localSheetId="0" hidden="1">'P&amp;L General Account'!$F$38</definedName>
    <definedName name="QB_ROW_93050" localSheetId="0" hidden="1">'P&amp;L General Account'!$F$29</definedName>
    <definedName name="QB_ROW_9321" localSheetId="1" hidden="1">'Balance Sheet Gen Acct'!$C$25</definedName>
    <definedName name="QB_ROW_9321" localSheetId="3" hidden="1">'Balance sheet P4H'!$C$15</definedName>
    <definedName name="QB_ROW_93260" localSheetId="0" hidden="1">'P&amp;L General Account'!#REF!</definedName>
    <definedName name="QB_ROW_93350" localSheetId="0" hidden="1">'P&amp;L General Account'!$F$31</definedName>
    <definedName name="QB_ROW_94240" localSheetId="2" hidden="1">'P&amp;L P4H'!$E$9</definedName>
    <definedName name="QB_ROW_95240" localSheetId="2" hidden="1">'P&amp;L P4H'!$E$10</definedName>
    <definedName name="QB_ROW_96240" localSheetId="2" hidden="1">'P&amp;L P4H'!$E$16</definedName>
    <definedName name="QB_ROW_97240" localSheetId="2" hidden="1">'P&amp;L P4H'!$E$14</definedName>
    <definedName name="QB_ROW_97250" localSheetId="0" hidden="1">'P&amp;L General Account'!#REF!</definedName>
    <definedName name="QB_ROW_98240" localSheetId="2" hidden="1">'P&amp;L P4H'!$E$13</definedName>
    <definedName name="QB_ROW_98250" localSheetId="0" hidden="1">'P&amp;L General Account'!$F$127</definedName>
    <definedName name="QB_ROW_99240" localSheetId="2" hidden="1">'P&amp;L P4H'!$E$18</definedName>
    <definedName name="QBCANSUPPORTUPDATE" localSheetId="1">TRUE</definedName>
    <definedName name="QBCANSUPPORTUPDATE" localSheetId="3">TRUE</definedName>
    <definedName name="QBCANSUPPORTUPDATE" localSheetId="0">TRUE</definedName>
    <definedName name="QBCANSUPPORTUPDATE" localSheetId="2">TRUE</definedName>
    <definedName name="QBCOMPANYFILENAME" localSheetId="1">"C:\Users\Francine\Desktop\CCAPA\CCAPA.QBW"</definedName>
    <definedName name="QBCOMPANYFILENAME" localSheetId="3">"C:\Users\Francine\Desktop\CCAPA\WALKSacramento.qbw"</definedName>
    <definedName name="QBCOMPANYFILENAME" localSheetId="0">"C:\Users\Francine\Desktop\CCAPA\CCAPA.QBW"</definedName>
    <definedName name="QBCOMPANYFILENAME" localSheetId="2">"C:\Users\Francine\Desktop\CCAPA\WALKSacramento.qbw"</definedName>
    <definedName name="QBENDDATE" localSheetId="1">20170601</definedName>
    <definedName name="QBENDDATE" localSheetId="3">20170601</definedName>
    <definedName name="QBENDDATE" localSheetId="0">20170601</definedName>
    <definedName name="QBENDDATE" localSheetId="2">20170601</definedName>
    <definedName name="QBHEADERSONSCREEN" localSheetId="1">FALSE</definedName>
    <definedName name="QBHEADERSONSCREEN" localSheetId="3">FALSE</definedName>
    <definedName name="QBHEADERSONSCREEN" localSheetId="0">FALSE</definedName>
    <definedName name="QBHEADERSONSCREEN" localSheetId="2">FALSE</definedName>
    <definedName name="QBMETADATASIZE" localSheetId="1">5907</definedName>
    <definedName name="QBMETADATASIZE" localSheetId="3">5907</definedName>
    <definedName name="QBMETADATASIZE" localSheetId="0">6331</definedName>
    <definedName name="QBMETADATASIZE" localSheetId="2">6011</definedName>
    <definedName name="QBPRESERVECOLOR" localSheetId="1">TRUE</definedName>
    <definedName name="QBPRESERVECOLOR" localSheetId="3">TRUE</definedName>
    <definedName name="QBPRESERVECOLOR" localSheetId="0">TRUE</definedName>
    <definedName name="QBPRESERVECOLOR" localSheetId="2">TRUE</definedName>
    <definedName name="QBPRESERVEFONT" localSheetId="1">TRUE</definedName>
    <definedName name="QBPRESERVEFONT" localSheetId="3">TRUE</definedName>
    <definedName name="QBPRESERVEFONT" localSheetId="0">TRUE</definedName>
    <definedName name="QBPRESERVEFONT" localSheetId="2">TRUE</definedName>
    <definedName name="QBPRESERVEROWHEIGHT" localSheetId="1">TRUE</definedName>
    <definedName name="QBPRESERVEROWHEIGHT" localSheetId="3">TRUE</definedName>
    <definedName name="QBPRESERVEROWHEIGHT" localSheetId="0">TRUE</definedName>
    <definedName name="QBPRESERVEROWHEIGHT" localSheetId="2">TRUE</definedName>
    <definedName name="QBPRESERVESPACE" localSheetId="1">TRUE</definedName>
    <definedName name="QBPRESERVESPACE" localSheetId="3">TRUE</definedName>
    <definedName name="QBPRESERVESPACE" localSheetId="0">TRUE</definedName>
    <definedName name="QBPRESERVESPACE" localSheetId="2">TRUE</definedName>
    <definedName name="QBREPORTCOLAXIS" localSheetId="1">0</definedName>
    <definedName name="QBREPORTCOLAXIS" localSheetId="3">0</definedName>
    <definedName name="QBREPORTCOLAXIS" localSheetId="0">8</definedName>
    <definedName name="QBREPORTCOLAXIS" localSheetId="2">8</definedName>
    <definedName name="QBREPORTCOMPANYID" localSheetId="1">"f866bd41d4a749658628fd328ecbc693"</definedName>
    <definedName name="QBREPORTCOMPANYID" localSheetId="3">"acc665db2e33433b9996fbe6a88f6788"</definedName>
    <definedName name="QBREPORTCOMPANYID" localSheetId="0">"f866bd41d4a749658628fd328ecbc693"</definedName>
    <definedName name="QBREPORTCOMPANYID" localSheetId="2">"acc665db2e33433b9996fbe6a88f6788"</definedName>
    <definedName name="QBREPORTCOMPARECOL_ANNUALBUDGET" localSheetId="1">FALSE</definedName>
    <definedName name="QBREPORTCOMPARECOL_ANNUALBUDGET" localSheetId="3">FALSE</definedName>
    <definedName name="QBREPORTCOMPARECOL_ANNUALBUDGET" localSheetId="0">FALSE</definedName>
    <definedName name="QBREPORTCOMPARECOL_ANNUALBUDGET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0">FALSE</definedName>
    <definedName name="QBREPORTCOMPARECOL_AVGCOGS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0">FALSE</definedName>
    <definedName name="QBREPORTCOMPARECOL_AVGPRICE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0">TRUE</definedName>
    <definedName name="QBREPORTCOMPARECOL_BUDDIFF" localSheetId="2">TRUE</definedName>
    <definedName name="QBREPORTCOMPARECOL_BUDGET" localSheetId="1">FALSE</definedName>
    <definedName name="QBREPORTCOMPARECOL_BUDGET" localSheetId="3">FALSE</definedName>
    <definedName name="QBREPORTCOMPARECOL_BUDGET" localSheetId="0">TRUE</definedName>
    <definedName name="QBREPORTCOMPARECOL_BUDGET" localSheetId="2">TRUE</definedName>
    <definedName name="QBREPORTCOMPARECOL_BUDPCT" localSheetId="1">FALSE</definedName>
    <definedName name="QBREPORTCOMPARECOL_BUDPCT" localSheetId="3">FALSE</definedName>
    <definedName name="QBREPORTCOMPARECOL_BUDPCT" localSheetId="0">TRUE</definedName>
    <definedName name="QBREPORTCOMPARECOL_BUDPCT" localSheetId="2">TRUE</definedName>
    <definedName name="QBREPORTCOMPARECOL_COGS" localSheetId="1">FALSE</definedName>
    <definedName name="QBREPORTCOMPARECOL_COGS" localSheetId="3">FALSE</definedName>
    <definedName name="QBREPORTCOMPARECOL_COGS" localSheetId="0">FALSE</definedName>
    <definedName name="QBREPORTCOMPARECOL_COGS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0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0">FALSE</definedName>
    <definedName name="QBREPORTCOMPARECOL_EXCLUDECURPERIOD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0">FALSE</definedName>
    <definedName name="QBREPORTCOMPARECOL_FORECAST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0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0">FALSE</definedName>
    <definedName name="QBREPORTCOMPARECOL_GROSSMARGINPCT" localSheetId="2">FALSE</definedName>
    <definedName name="QBREPORTCOMPARECOL_HOURS" localSheetId="1">FALSE</definedName>
    <definedName name="QBREPORTCOMPARECOL_HOURS" localSheetId="3">FALSE</definedName>
    <definedName name="QBREPORTCOMPARECOL_HOURS" localSheetId="0">FALSE</definedName>
    <definedName name="QBREPORTCOMPARECOL_HOURS" localSheetId="2">FALSE</definedName>
    <definedName name="QBREPORTCOMPARECOL_PCTCOL" localSheetId="1">FALSE</definedName>
    <definedName name="QBREPORTCOMPARECOL_PCTCOL" localSheetId="3">FALSE</definedName>
    <definedName name="QBREPORTCOMPARECOL_PCTCOL" localSheetId="0">FALSE</definedName>
    <definedName name="QBREPORTCOMPARECOL_PCTCOL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0">FALSE</definedName>
    <definedName name="QBREPORTCOMPARECOL_PCTEXPENS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0">FALSE</definedName>
    <definedName name="QBREPORTCOMPARECOL_PCTINCOME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0">FALSE</definedName>
    <definedName name="QBREPORTCOMPARECOL_PCTOFSALES" localSheetId="2">FALSE</definedName>
    <definedName name="QBREPORTCOMPARECOL_PCTROW" localSheetId="1">FALSE</definedName>
    <definedName name="QBREPORTCOMPARECOL_PCTROW" localSheetId="3">FALSE</definedName>
    <definedName name="QBREPORTCOMPARECOL_PCTROW" localSheetId="0">FALSE</definedName>
    <definedName name="QBREPORTCOMPARECOL_PCTROW" localSheetId="2">FALSE</definedName>
    <definedName name="QBREPORTCOMPARECOL_PPDIFF" localSheetId="1">FALSE</definedName>
    <definedName name="QBREPORTCOMPARECOL_PPDIFF" localSheetId="3">FALSE</definedName>
    <definedName name="QBREPORTCOMPARECOL_PPDIFF" localSheetId="0">FALSE</definedName>
    <definedName name="QBREPORTCOMPARECOL_PPDIFF" localSheetId="2">FALSE</definedName>
    <definedName name="QBREPORTCOMPARECOL_PPPCT" localSheetId="1">FALSE</definedName>
    <definedName name="QBREPORTCOMPARECOL_PPPCT" localSheetId="3">FALSE</definedName>
    <definedName name="QBREPORTCOMPARECOL_PPPCT" localSheetId="0">FALSE</definedName>
    <definedName name="QBREPORTCOMPARECOL_PPPCT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0">FALSE</definedName>
    <definedName name="QBREPORTCOMPARECOL_PREVPERIOD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0">FALSE</definedName>
    <definedName name="QBREPORTCOMPARECOL_PREVYEAR" localSheetId="2">FALSE</definedName>
    <definedName name="QBREPORTCOMPARECOL_PYDIFF" localSheetId="1">FALSE</definedName>
    <definedName name="QBREPORTCOMPARECOL_PYDIFF" localSheetId="3">FALSE</definedName>
    <definedName name="QBREPORTCOMPARECOL_PYDIFF" localSheetId="0">FALSE</definedName>
    <definedName name="QBREPORTCOMPARECOL_PYDIFF" localSheetId="2">FALSE</definedName>
    <definedName name="QBREPORTCOMPARECOL_PYPCT" localSheetId="1">FALSE</definedName>
    <definedName name="QBREPORTCOMPARECOL_PYPCT" localSheetId="3">FALSE</definedName>
    <definedName name="QBREPORTCOMPARECOL_PYPCT" localSheetId="0">FALSE</definedName>
    <definedName name="QBREPORTCOMPARECOL_PYPCT" localSheetId="2">FALSE</definedName>
    <definedName name="QBREPORTCOMPARECOL_QTY" localSheetId="1">FALSE</definedName>
    <definedName name="QBREPORTCOMPARECOL_QTY" localSheetId="3">FALSE</definedName>
    <definedName name="QBREPORTCOMPARECOL_QTY" localSheetId="0">FALSE</definedName>
    <definedName name="QBREPORTCOMPARECOL_QTY" localSheetId="2">FALSE</definedName>
    <definedName name="QBREPORTCOMPARECOL_RATE" localSheetId="1">FALSE</definedName>
    <definedName name="QBREPORTCOMPARECOL_RATE" localSheetId="3">FALSE</definedName>
    <definedName name="QBREPORTCOMPARECOL_RATE" localSheetId="0">FALSE</definedName>
    <definedName name="QBREPORTCOMPARECOL_RATE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0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0">FALSE</definedName>
    <definedName name="QBREPORTCOMPARECOL_TRIPBILLINGAMOUNT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0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0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0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0">FALSE</definedName>
    <definedName name="QBREPORTCOMPARECOL_TRIPUNBILLEDMILES" localSheetId="2">FALSE</definedName>
    <definedName name="QBREPORTCOMPARECOL_YTD" localSheetId="1">FALSE</definedName>
    <definedName name="QBREPORTCOMPARECOL_YTD" localSheetId="3">FALSE</definedName>
    <definedName name="QBREPORTCOMPARECOL_YTD" localSheetId="0">FALSE</definedName>
    <definedName name="QBREPORTCOMPARECOL_YTD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0">FALSE</definedName>
    <definedName name="QBREPORTCOMPARECOL_YTDBUDGET" localSheetId="2">FALSE</definedName>
    <definedName name="QBREPORTCOMPARECOL_YTDPCT" localSheetId="1">FALSE</definedName>
    <definedName name="QBREPORTCOMPARECOL_YTDPCT" localSheetId="3">FALSE</definedName>
    <definedName name="QBREPORTCOMPARECOL_YTDPCT" localSheetId="0">FALSE</definedName>
    <definedName name="QBREPORTCOMPARECOL_YTDPCT" localSheetId="2">FALSE</definedName>
    <definedName name="QBREPORTROWAXIS" localSheetId="1">9</definedName>
    <definedName name="QBREPORTROWAXIS" localSheetId="3">9</definedName>
    <definedName name="QBREPORTROWAXIS" localSheetId="0">11</definedName>
    <definedName name="QBREPORTROWAXIS" localSheetId="2">11</definedName>
    <definedName name="QBREPORTSUBCOLAXIS" localSheetId="1">0</definedName>
    <definedName name="QBREPORTSUBCOLAXIS" localSheetId="3">0</definedName>
    <definedName name="QBREPORTSUBCOLAXIS" localSheetId="0">24</definedName>
    <definedName name="QBREPORTSUBCOLAXIS" localSheetId="2">24</definedName>
    <definedName name="QBREPORTTYPE" localSheetId="1">5</definedName>
    <definedName name="QBREPORTTYPE" localSheetId="3">5</definedName>
    <definedName name="QBREPORTTYPE" localSheetId="0">288</definedName>
    <definedName name="QBREPORTTYPE" localSheetId="2">288</definedName>
    <definedName name="QBROWHEADERS" localSheetId="1">5</definedName>
    <definedName name="QBROWHEADERS" localSheetId="3">5</definedName>
    <definedName name="QBROWHEADERS" localSheetId="0">7</definedName>
    <definedName name="QBROWHEADERS" localSheetId="2">6</definedName>
    <definedName name="QBSTARTDATE" localSheetId="1">20170101</definedName>
    <definedName name="QBSTARTDATE" localSheetId="3">20170101</definedName>
    <definedName name="QBSTARTDATE" localSheetId="0">20170101</definedName>
    <definedName name="QBSTARTDATE" localSheetId="2">20170101</definedName>
  </definedNames>
  <calcPr fullCalcOnLoad="1"/>
</workbook>
</file>

<file path=xl/sharedStrings.xml><?xml version="1.0" encoding="utf-8"?>
<sst xmlns="http://schemas.openxmlformats.org/spreadsheetml/2006/main" count="260" uniqueCount="230">
  <si>
    <t>Jan 1 - Jun 1, 17</t>
  </si>
  <si>
    <t>Budget</t>
  </si>
  <si>
    <t>$ Over Budget</t>
  </si>
  <si>
    <t>Ordinary Income/Expense</t>
  </si>
  <si>
    <t>Income</t>
  </si>
  <si>
    <t>01 · Office Income</t>
  </si>
  <si>
    <t>11 · Interest - Checking</t>
  </si>
  <si>
    <t>12 · Interest - Savings</t>
  </si>
  <si>
    <t>15 · Reimbursed Expense (106)</t>
  </si>
  <si>
    <t>01 · Office Income - Other</t>
  </si>
  <si>
    <t>Total 01 · Office Income</t>
  </si>
  <si>
    <t>04 · Professional Development</t>
  </si>
  <si>
    <t>40 · AICP Publications (405)</t>
  </si>
  <si>
    <t>41 · Workshop Revenue (401)</t>
  </si>
  <si>
    <t>42 · Webcast Revenue</t>
  </si>
  <si>
    <t>04 · Professional Development - Other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</si>
  <si>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</si>
  <si>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</si>
  <si>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</si>
  <si>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</si>
  <si>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</si>
  <si>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53 · Web Ad (513)</t>
  </si>
  <si>
    <t>05 · Public Information - Other</t>
  </si>
  <si>
    <t>Total 05 · Public Information</t>
  </si>
  <si>
    <t>06 · Administration</t>
  </si>
  <si>
    <t>62 · Xtra Awards Reimb (602)</t>
  </si>
  <si>
    <t>06 · Administration - Other</t>
  </si>
  <si>
    <t>Total 06 · Administration</t>
  </si>
  <si>
    <t>07 · State/Section</t>
  </si>
  <si>
    <t>70 · Dues - Nat'l Subvention (700)</t>
  </si>
  <si>
    <t>71 · Dues - Chapter-Only (702)</t>
  </si>
  <si>
    <t>72 · Conf. Profit-Current Year (701)</t>
  </si>
  <si>
    <t>73 · Conf. Profit-Prior Year [72.b]</t>
  </si>
  <si>
    <t>07 · State/Section - Other</t>
  </si>
  <si>
    <t>Total 07 · State/Section</t>
  </si>
  <si>
    <t>09 · Miscellaneous Revenue</t>
  </si>
  <si>
    <t>93 · Miscellaneous Revenue (904)</t>
  </si>
  <si>
    <t>09 · Miscellaneous Revenue - Other</t>
  </si>
  <si>
    <t>Total 09 · Miscellaneous Revenue</t>
  </si>
  <si>
    <t>Total Income</t>
  </si>
  <si>
    <t>Gross Profit</t>
  </si>
  <si>
    <t>Expense</t>
  </si>
  <si>
    <t>1000 · Office</t>
  </si>
  <si>
    <t>100 · Management Services (SG)</t>
  </si>
  <si>
    <t>101 · Operations - Miscellaneous</t>
  </si>
  <si>
    <t>103 · Insurance Premium (13)</t>
  </si>
  <si>
    <t>105 · Board Conference Reimbursement</t>
  </si>
  <si>
    <t>106 · Reimbursed Expense (15)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</si>
  <si>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</si>
  <si>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</si>
  <si>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</si>
  <si>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</si>
  <si>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</si>
  <si>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</si>
  <si>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</si>
  <si>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117 · ATEGO Resources</t>
  </si>
  <si>
    <t>118 · New Horizon Enterprise</t>
  </si>
  <si>
    <t>1000 · Office - Other</t>
  </si>
  <si>
    <t>Total 1000 · Office</t>
  </si>
  <si>
    <t>2000 - President</t>
  </si>
  <si>
    <t>200 · President Expense</t>
  </si>
  <si>
    <t>201 · President Travel</t>
  </si>
  <si>
    <t>202 · President Elect/Past President</t>
  </si>
  <si>
    <t>204 · Student Representative Expense</t>
  </si>
  <si>
    <t>2000 - President - Other</t>
  </si>
  <si>
    <t>Total 2000 - President</t>
  </si>
  <si>
    <t>3000 - Policy &amp; Legislation</t>
  </si>
  <si>
    <t>300 · Lobbying Service</t>
  </si>
  <si>
    <t>301 · FPPC Quarterly Filing Fees</t>
  </si>
  <si>
    <t>302 · VP Pol &amp; Leg/Leg Review Team</t>
  </si>
  <si>
    <t>303 · National Legislative Rep</t>
  </si>
  <si>
    <t>3000 - Policy &amp; Legislation - Other</t>
  </si>
  <si>
    <t>Total 3000 - Policy &amp; Legislation</t>
  </si>
  <si>
    <t>4000 - Professional Development</t>
  </si>
  <si>
    <t>400 · VP Professional Development Exp</t>
  </si>
  <si>
    <t>401 · Workshop Expense (41)</t>
  </si>
  <si>
    <t>402 · Webcast (42)</t>
  </si>
  <si>
    <t>405 · AICP Publications (40)</t>
  </si>
  <si>
    <t>4000 - Professional Development - Other</t>
  </si>
  <si>
    <t>Total 4000 - Professional Development</t>
  </si>
  <si>
    <t>5000 - Public Information</t>
  </si>
  <si>
    <t>500 · News &amp; Design Svcs-GranDesigns</t>
  </si>
  <si>
    <t>501 · VP Public Information Expense</t>
  </si>
  <si>
    <t>502 · News Mailing</t>
  </si>
  <si>
    <t>503 · News Production</t>
  </si>
  <si>
    <t>506 · News Management Svcs - NHE</t>
  </si>
  <si>
    <t>507 · News Distribution Svcs -  ATEGO</t>
  </si>
  <si>
    <t>508 · Webmaster - ATEGO</t>
  </si>
  <si>
    <t>509 · Award Prog. Website Update-NHE</t>
  </si>
  <si>
    <t>511 · Directory Maintenance - NHE</t>
  </si>
  <si>
    <t>512 · Website Hosting/Support Svcs-DG</t>
  </si>
  <si>
    <t>513 · Website Redesign - DG</t>
  </si>
  <si>
    <t>5000 - Public Information - Other</t>
  </si>
  <si>
    <t>Total 5000 - Public Information</t>
  </si>
  <si>
    <t>6000 - Administration</t>
  </si>
  <si>
    <t>600 · VP Administration Expense</t>
  </si>
  <si>
    <t>601 · Awards</t>
  </si>
  <si>
    <t>602 · Xtra Awards Expenses (62)</t>
  </si>
  <si>
    <t>603 · Accountant/Tax Service</t>
  </si>
  <si>
    <t>606 · Reserves/Savings Contribution</t>
  </si>
  <si>
    <t>607 · Transfer from Reserves</t>
  </si>
  <si>
    <t>609 · UBIT Tax (Fed/State Tax - Ads)</t>
  </si>
  <si>
    <t>610 · Member Financial Support Dues</t>
  </si>
  <si>
    <t>611 · Member Financial Support Conf</t>
  </si>
  <si>
    <t>6000 - Administration - Other</t>
  </si>
  <si>
    <t>Total 6000 - Administration</t>
  </si>
  <si>
    <t>7000 · Section Subventions</t>
  </si>
  <si>
    <t>700 · Section Dues Rebate (70)</t>
  </si>
  <si>
    <t>700.b · CM Fees</t>
  </si>
  <si>
    <t>Total 700 · Section Dues Rebate (70)</t>
  </si>
  <si>
    <t>701 · Section State Conf Rebate (72)</t>
  </si>
  <si>
    <t>701.b · Section Conf Rebate [Prior Yr]</t>
  </si>
  <si>
    <t>701 · Section State Conf Rebate (72) - Other</t>
  </si>
  <si>
    <t>Total 701 · Section State Conf Rebate (72)</t>
  </si>
  <si>
    <t>702 · Section CP-Only Rebate (71)</t>
  </si>
  <si>
    <t>7000 · Section Subventions - Other</t>
  </si>
  <si>
    <t>Total 7000 · Section Subventions</t>
  </si>
  <si>
    <t>9000 · Other Expenses</t>
  </si>
  <si>
    <t>900 · Chapter Historians</t>
  </si>
  <si>
    <t>901 · Student Scholarships</t>
  </si>
  <si>
    <t>902 · CSUN Archives</t>
  </si>
  <si>
    <t>904 · Miscellaneous Expense</t>
  </si>
  <si>
    <t>906 · PEN Expenses (96)</t>
  </si>
  <si>
    <t>9000 · Other Expenses - Other</t>
  </si>
  <si>
    <t>Total 9000 · Other Expenses</t>
  </si>
  <si>
    <t>10000 · Planning Commissioner</t>
  </si>
  <si>
    <t>10001 · Commission &amp; Board Rep</t>
  </si>
  <si>
    <t>10000 · Planning Commissioner - Other</t>
  </si>
  <si>
    <t>Total 10000 · Planning Commissioner</t>
  </si>
  <si>
    <t>20000 · V.P. Conference</t>
  </si>
  <si>
    <t>20002 · V.P. Conference Expenses</t>
  </si>
  <si>
    <t>20000 · V.P. Conference - Other</t>
  </si>
  <si>
    <t>Total 20000 · V.P. Conference</t>
  </si>
  <si>
    <t>30000 · V.P. Membership &amp; Marketing</t>
  </si>
  <si>
    <t>3001 · VP Marketing &amp; Membership Exp</t>
  </si>
  <si>
    <t>3002 · Membership Inclusion</t>
  </si>
  <si>
    <t>3003 · Young Planners Group</t>
  </si>
  <si>
    <t>3004 · Great Places</t>
  </si>
  <si>
    <t>3005 · University Liaison</t>
  </si>
  <si>
    <t>3006 · Public Relations Program</t>
  </si>
  <si>
    <t>30000 · V.P. Membership &amp; Marketing - Other</t>
  </si>
  <si>
    <t>Total 30000 · V.P. Membership &amp; Marketing</t>
  </si>
  <si>
    <t>Total Expense</t>
  </si>
  <si>
    <t>Net Ordinary Income</t>
  </si>
  <si>
    <t>Net Income</t>
  </si>
  <si>
    <t>41% of Budget</t>
  </si>
  <si>
    <t>Comments</t>
  </si>
  <si>
    <t>70.b · CM Section &amp; Conference Reimb.</t>
  </si>
  <si>
    <t>Total 70 · Dues - Nat'l Subvention (700)</t>
  </si>
  <si>
    <t>102 · Board Meeting Expenses</t>
  </si>
  <si>
    <t>104 · Retreat Expenses</t>
  </si>
  <si>
    <t>612 · Production: Annual Report, Award &amp; Great Places</t>
  </si>
  <si>
    <t>SGA Flts to 2016 Conference $485.92; NO Section: Funds for International Planning Collaboration $666; NPC Joint Reception $1,500; ATEGO DropBox Annual Renewal Fee $99</t>
  </si>
  <si>
    <t>Overage Based on Actual Expenses</t>
  </si>
  <si>
    <t>Jun 1, 17</t>
  </si>
  <si>
    <t>ASSETS</t>
  </si>
  <si>
    <t>Current Assets</t>
  </si>
  <si>
    <t>Checking/Savings</t>
  </si>
  <si>
    <t>Bank of America</t>
  </si>
  <si>
    <t>American Funds - Class A</t>
  </si>
  <si>
    <t>River City Bank</t>
  </si>
  <si>
    <t>Total Checking/Savings</t>
  </si>
  <si>
    <t>Other Current Assets</t>
  </si>
  <si>
    <t>Transfer between BofA Accounts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</si>
  <si>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</si>
  <si>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</si>
  <si>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</si>
  <si>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</si>
  <si>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</si>
  <si>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</si>
  <si>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</si>
  <si>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</si>
  <si>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</si>
  <si>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</si>
  <si>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40001 · Payable to Conference Acct #1</t>
  </si>
  <si>
    <t>40002 · Payable to Conference Acct #2</t>
  </si>
  <si>
    <t>40003 · Payable to Conference Acct #3</t>
  </si>
  <si>
    <t>Total Other Current Liabilities</t>
  </si>
  <si>
    <t>Total Current Liabilities</t>
  </si>
  <si>
    <t>Total Liabilities</t>
  </si>
  <si>
    <t>Equity</t>
  </si>
  <si>
    <t>1110 · Retained Earnings</t>
  </si>
  <si>
    <t>Total Equity</t>
  </si>
  <si>
    <t>TOTAL LIABILITIES &amp; EQUITY</t>
  </si>
  <si>
    <t>% of Budget</t>
  </si>
  <si>
    <t>Plnnrs4Health Coalition Income</t>
  </si>
  <si>
    <t>A. Personnel</t>
  </si>
  <si>
    <t>Linda Khamoushian</t>
  </si>
  <si>
    <t>Task Force Stipends 5 x $3,600</t>
  </si>
  <si>
    <t>Total A. Personnel</t>
  </si>
  <si>
    <t>C. Supplies</t>
  </si>
  <si>
    <t>Canva for Work - Planners4Healt</t>
  </si>
  <si>
    <t>Brochure/Promo Cards-Plnnrs4Hea</t>
  </si>
  <si>
    <t>Communications Equip-Planners4H</t>
  </si>
  <si>
    <t>Office Supplies-Planners4Health</t>
  </si>
  <si>
    <t>Report Printing-Planners4Health</t>
  </si>
  <si>
    <t>Roundtable Folders-Planners4Hea</t>
  </si>
  <si>
    <t>Total C. Supplies</t>
  </si>
  <si>
    <t>D. Travel</t>
  </si>
  <si>
    <t>In-State</t>
  </si>
  <si>
    <t>Airfare</t>
  </si>
  <si>
    <t>Lodging</t>
  </si>
  <si>
    <t>Per Diem</t>
  </si>
  <si>
    <t>Mileage</t>
  </si>
  <si>
    <t>Parking</t>
  </si>
  <si>
    <t>In-State - Other</t>
  </si>
  <si>
    <t>Total In-State</t>
  </si>
  <si>
    <t>Out-of-State</t>
  </si>
  <si>
    <t>Airfare - Planners4Health</t>
  </si>
  <si>
    <t>Ground Trans. - Planners4Health</t>
  </si>
  <si>
    <t>Lodging-Planners4Health</t>
  </si>
  <si>
    <t>Per Diem-Planners4Health</t>
  </si>
  <si>
    <t>Out-of-State - Other</t>
  </si>
  <si>
    <t>Total Out-of-State</t>
  </si>
  <si>
    <t>D. Travel - Other</t>
  </si>
  <si>
    <t>Total D. Travel</t>
  </si>
  <si>
    <t>H. Other [Staff Training]</t>
  </si>
  <si>
    <t>Conference Fees</t>
  </si>
  <si>
    <t>Social Media</t>
  </si>
  <si>
    <t>Roundtable Event Space</t>
  </si>
  <si>
    <t>H. Other [Staff Training] - Other</t>
  </si>
  <si>
    <t>Total H. Other [Staff Training]</t>
  </si>
  <si>
    <t>I. Subcontractors</t>
  </si>
  <si>
    <t>APA California</t>
  </si>
  <si>
    <t>ATEGO Resources-Planners4Health</t>
  </si>
  <si>
    <t>Total APA California</t>
  </si>
  <si>
    <t>Total I. Subcontractors</t>
  </si>
  <si>
    <t>Plan/ners4Health</t>
  </si>
  <si>
    <t>Opening Balance Equity</t>
  </si>
  <si>
    <t>Retained Earnings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</si>
</sst>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#%;[Red]\-#,##0.0#%"/>
    <numFmt numFmtId="166" formatCode="#,##0.00;\-#,##0.00"/>
    <numFmt numFmtId="167" formatCode="#,##0.0#%;\-#,##0.0#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sz val="9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b/>
      <sz val="10"/>
      <color rgb="FF000000"/>
      <name val="Arial"/>
      <family val="2"/>
    </font>
    <font>
      <sz val="9"/>
      <color rgb="FFFF0000"/>
      <name val="Calibri"/>
      <family val="2"/>
    </font>
    <font>
      <b/>
      <sz val="9"/>
      <color rgb="FF0000FF"/>
      <name val="Arial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2"/>
      <color rgb="FF0000FF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47" fillId="5" borderId="0" xfId="0" applyFont="1" applyFill="1" applyAlignment="1">
      <alignment vertical="center" wrapText="1" shrinkToFit="1"/>
    </xf>
    <xf numFmtId="49" fontId="48" fillId="0" borderId="0" xfId="0" applyNumberFormat="1" applyFont="1" applyAlignment="1">
      <alignment/>
    </xf>
    <xf numFmtId="49" fontId="49" fillId="0" borderId="0" xfId="0" applyNumberFormat="1" applyFont="1" applyBorder="1" applyAlignment="1">
      <alignment horizontal="centerContinuous"/>
    </xf>
    <xf numFmtId="0" fontId="49" fillId="0" borderId="0" xfId="0" applyFont="1" applyAlignment="1">
      <alignment/>
    </xf>
    <xf numFmtId="49" fontId="48" fillId="0" borderId="0" xfId="0" applyNumberFormat="1" applyFont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164" fontId="50" fillId="0" borderId="0" xfId="0" applyNumberFormat="1" applyFont="1" applyAlignment="1">
      <alignment/>
    </xf>
    <xf numFmtId="165" fontId="50" fillId="0" borderId="0" xfId="0" applyNumberFormat="1" applyFont="1" applyAlignment="1">
      <alignment/>
    </xf>
    <xf numFmtId="164" fontId="50" fillId="0" borderId="11" xfId="0" applyNumberFormat="1" applyFont="1" applyBorder="1" applyAlignment="1">
      <alignment/>
    </xf>
    <xf numFmtId="165" fontId="50" fillId="0" borderId="11" xfId="0" applyNumberFormat="1" applyFont="1" applyBorder="1" applyAlignment="1">
      <alignment/>
    </xf>
    <xf numFmtId="164" fontId="50" fillId="0" borderId="0" xfId="0" applyNumberFormat="1" applyFont="1" applyBorder="1" applyAlignment="1">
      <alignment/>
    </xf>
    <xf numFmtId="165" fontId="50" fillId="0" borderId="0" xfId="0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165" fontId="50" fillId="0" borderId="12" xfId="0" applyNumberFormat="1" applyFont="1" applyBorder="1" applyAlignment="1">
      <alignment/>
    </xf>
    <xf numFmtId="164" fontId="50" fillId="0" borderId="13" xfId="0" applyNumberFormat="1" applyFont="1" applyBorder="1" applyAlignment="1">
      <alignment/>
    </xf>
    <xf numFmtId="165" fontId="50" fillId="0" borderId="13" xfId="0" applyNumberFormat="1" applyFont="1" applyBorder="1" applyAlignment="1">
      <alignment/>
    </xf>
    <xf numFmtId="49" fontId="48" fillId="0" borderId="0" xfId="0" applyNumberFormat="1" applyFont="1" applyAlignment="1">
      <alignment vertical="center" wrapText="1"/>
    </xf>
    <xf numFmtId="164" fontId="50" fillId="0" borderId="0" xfId="0" applyNumberFormat="1" applyFont="1" applyFill="1" applyAlignment="1">
      <alignment vertical="center" wrapText="1"/>
    </xf>
    <xf numFmtId="165" fontId="50" fillId="0" borderId="0" xfId="0" applyNumberFormat="1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164" fontId="50" fillId="0" borderId="0" xfId="0" applyNumberFormat="1" applyFont="1" applyAlignment="1">
      <alignment vertical="center" wrapText="1"/>
    </xf>
    <xf numFmtId="165" fontId="50" fillId="0" borderId="0" xfId="0" applyNumberFormat="1" applyFont="1" applyAlignment="1">
      <alignment vertical="center" wrapText="1"/>
    </xf>
    <xf numFmtId="49" fontId="48" fillId="0" borderId="0" xfId="0" applyNumberFormat="1" applyFont="1" applyAlignment="1">
      <alignment vertical="center" wrapText="1" shrinkToFit="1"/>
    </xf>
    <xf numFmtId="164" fontId="50" fillId="5" borderId="0" xfId="0" applyNumberFormat="1" applyFont="1" applyFill="1" applyAlignment="1">
      <alignment vertical="center" wrapText="1" shrinkToFit="1"/>
    </xf>
    <xf numFmtId="165" fontId="50" fillId="5" borderId="0" xfId="0" applyNumberFormat="1" applyFont="1" applyFill="1" applyAlignment="1">
      <alignment vertical="center" wrapText="1" shrinkToFit="1"/>
    </xf>
    <xf numFmtId="49" fontId="50" fillId="0" borderId="0" xfId="0" applyNumberFormat="1" applyFont="1" applyAlignment="1">
      <alignment/>
    </xf>
    <xf numFmtId="164" fontId="50" fillId="0" borderId="14" xfId="0" applyNumberFormat="1" applyFont="1" applyBorder="1" applyAlignment="1">
      <alignment/>
    </xf>
    <xf numFmtId="165" fontId="50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164" fontId="50" fillId="5" borderId="0" xfId="0" applyNumberFormat="1" applyFont="1" applyFill="1" applyAlignment="1">
      <alignment vertical="center" wrapText="1"/>
    </xf>
    <xf numFmtId="165" fontId="50" fillId="5" borderId="0" xfId="0" applyNumberFormat="1" applyFont="1" applyFill="1" applyAlignment="1">
      <alignment vertical="center" wrapText="1"/>
    </xf>
    <xf numFmtId="0" fontId="47" fillId="5" borderId="0" xfId="0" applyFont="1" applyFill="1" applyAlignment="1">
      <alignment horizontal="center" vertical="center" wrapText="1"/>
    </xf>
    <xf numFmtId="164" fontId="51" fillId="5" borderId="0" xfId="0" applyNumberFormat="1" applyFont="1" applyFill="1" applyAlignment="1">
      <alignment vertical="center" wrapText="1"/>
    </xf>
    <xf numFmtId="164" fontId="51" fillId="5" borderId="0" xfId="0" applyNumberFormat="1" applyFont="1" applyFill="1" applyAlignment="1">
      <alignment vertical="center" wrapText="1" shrinkToFit="1"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12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164" fontId="46" fillId="0" borderId="14" xfId="0" applyNumberFormat="1" applyFont="1" applyBorder="1" applyAlignment="1">
      <alignment/>
    </xf>
    <xf numFmtId="164" fontId="46" fillId="0" borderId="13" xfId="0" applyNumberFormat="1" applyFont="1" applyBorder="1" applyAlignment="1">
      <alignment/>
    </xf>
    <xf numFmtId="49" fontId="45" fillId="0" borderId="0" xfId="0" applyNumberFormat="1" applyFont="1" applyAlignment="1">
      <alignment horizontal="center"/>
    </xf>
    <xf numFmtId="49" fontId="5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3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166" fontId="54" fillId="0" borderId="0" xfId="0" applyNumberFormat="1" applyFont="1" applyAlignment="1">
      <alignment/>
    </xf>
    <xf numFmtId="167" fontId="54" fillId="0" borderId="0" xfId="0" applyNumberFormat="1" applyFont="1" applyAlignment="1">
      <alignment/>
    </xf>
    <xf numFmtId="166" fontId="54" fillId="0" borderId="11" xfId="0" applyNumberFormat="1" applyFont="1" applyBorder="1" applyAlignment="1">
      <alignment/>
    </xf>
    <xf numFmtId="167" fontId="54" fillId="0" borderId="11" xfId="0" applyNumberFormat="1" applyFont="1" applyBorder="1" applyAlignment="1">
      <alignment/>
    </xf>
    <xf numFmtId="166" fontId="54" fillId="0" borderId="0" xfId="0" applyNumberFormat="1" applyFont="1" applyBorder="1" applyAlignment="1">
      <alignment/>
    </xf>
    <xf numFmtId="167" fontId="54" fillId="0" borderId="0" xfId="0" applyNumberFormat="1" applyFont="1" applyBorder="1" applyAlignment="1">
      <alignment/>
    </xf>
    <xf numFmtId="166" fontId="54" fillId="0" borderId="12" xfId="0" applyNumberFormat="1" applyFont="1" applyBorder="1" applyAlignment="1">
      <alignment/>
    </xf>
    <xf numFmtId="167" fontId="54" fillId="0" borderId="12" xfId="0" applyNumberFormat="1" applyFont="1" applyBorder="1" applyAlignment="1">
      <alignment/>
    </xf>
    <xf numFmtId="166" fontId="53" fillId="0" borderId="14" xfId="0" applyNumberFormat="1" applyFont="1" applyBorder="1" applyAlignment="1">
      <alignment/>
    </xf>
    <xf numFmtId="167" fontId="53" fillId="0" borderId="14" xfId="0" applyNumberFormat="1" applyFont="1" applyBorder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Alignment="1">
      <alignment horizontal="left" vertical="center" wrapText="1"/>
    </xf>
    <xf numFmtId="49" fontId="48" fillId="5" borderId="0" xfId="0" applyNumberFormat="1" applyFont="1" applyFill="1" applyAlignment="1">
      <alignment horizontal="left" vertical="center" wrapText="1" shrinkToFit="1"/>
    </xf>
    <xf numFmtId="49" fontId="48" fillId="5" borderId="0" xfId="0" applyNumberFormat="1" applyFont="1" applyFill="1" applyAlignment="1">
      <alignment horizontal="left" vertical="center" wrapText="1"/>
    </xf>
    <xf numFmtId="166" fontId="54" fillId="0" borderId="13" xfId="0" applyNumberFormat="1" applyFont="1" applyBorder="1" applyAlignment="1">
      <alignment/>
    </xf>
    <xf numFmtId="49" fontId="53" fillId="0" borderId="1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571500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19050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19050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19050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19050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49"/>
  <sheetViews>
    <sheetView tabSelected="1" zoomScalePageLayoutView="0" workbookViewId="0" topLeftCell="A1">
      <pane xSplit="7" ySplit="2" topLeftCell="H131" activePane="bottomRight" state="frozen"/>
      <selection pane="topLeft" activeCell="A1" sqref="A1"/>
      <selection pane="topRight" activeCell="H1" sqref="H1"/>
      <selection pane="bottomLeft" activeCell="A3" sqref="A3"/>
      <selection pane="bottomRight" activeCell="O118" sqref="O118"/>
    </sheetView>
  </sheetViews>
  <sheetFormatPr defaultColWidth="9.140625" defaultRowHeight="15"/>
  <cols>
    <col min="1" max="3" width="0.71875" style="1" customWidth="1"/>
    <col min="4" max="4" width="0.5625" style="1" customWidth="1"/>
    <col min="5" max="5" width="0.9921875" style="1" customWidth="1"/>
    <col min="6" max="6" width="1.421875" style="1" customWidth="1"/>
    <col min="7" max="7" width="37.00390625" style="1" bestFit="1" customWidth="1"/>
    <col min="8" max="8" width="12.140625" style="4" customWidth="1"/>
    <col min="9" max="9" width="10.140625" style="4" bestFit="1" customWidth="1"/>
    <col min="10" max="10" width="10.7109375" style="4" bestFit="1" customWidth="1"/>
    <col min="11" max="11" width="11.57421875" style="4" bestFit="1" customWidth="1"/>
    <col min="12" max="12" width="13.8515625" style="0" customWidth="1"/>
  </cols>
  <sheetData>
    <row r="1" spans="1:12" ht="15.75" thickBot="1">
      <c r="A1" s="8"/>
      <c r="B1" s="8"/>
      <c r="C1" s="8"/>
      <c r="D1" s="8"/>
      <c r="E1" s="8"/>
      <c r="F1" s="8"/>
      <c r="G1" s="8"/>
      <c r="H1" s="9"/>
      <c r="I1" s="9"/>
      <c r="J1" s="9"/>
      <c r="K1" s="9"/>
      <c r="L1" s="10"/>
    </row>
    <row r="2" spans="1:12" s="3" customFormat="1" ht="37.5" customHeight="1" thickBot="1" thickTop="1">
      <c r="A2" s="11"/>
      <c r="B2" s="11"/>
      <c r="C2" s="11"/>
      <c r="D2" s="11"/>
      <c r="E2" s="11"/>
      <c r="F2" s="11"/>
      <c r="G2" s="11"/>
      <c r="H2" s="12" t="s">
        <v>0</v>
      </c>
      <c r="I2" s="12" t="s">
        <v>1</v>
      </c>
      <c r="J2" s="12" t="s">
        <v>2</v>
      </c>
      <c r="K2" s="12" t="s">
        <v>145</v>
      </c>
      <c r="L2" s="12" t="s">
        <v>146</v>
      </c>
    </row>
    <row r="3" spans="1:12" ht="15.75" thickTop="1">
      <c r="A3" s="8"/>
      <c r="B3" s="8" t="s">
        <v>3</v>
      </c>
      <c r="C3" s="8"/>
      <c r="D3" s="8"/>
      <c r="E3" s="8"/>
      <c r="F3" s="8"/>
      <c r="G3" s="8"/>
      <c r="H3" s="13"/>
      <c r="I3" s="13"/>
      <c r="J3" s="13"/>
      <c r="K3" s="14"/>
      <c r="L3" s="10"/>
    </row>
    <row r="4" spans="1:12" ht="15">
      <c r="A4" s="8"/>
      <c r="B4" s="8"/>
      <c r="C4" s="8"/>
      <c r="D4" s="8" t="s">
        <v>4</v>
      </c>
      <c r="E4" s="8"/>
      <c r="F4" s="8"/>
      <c r="G4" s="8"/>
      <c r="H4" s="13"/>
      <c r="I4" s="13"/>
      <c r="J4" s="13"/>
      <c r="K4" s="14"/>
      <c r="L4" s="10"/>
    </row>
    <row r="5" spans="1:12" ht="15">
      <c r="A5" s="8"/>
      <c r="B5" s="8"/>
      <c r="C5" s="8"/>
      <c r="D5" s="8"/>
      <c r="E5" s="8" t="s">
        <v>5</v>
      </c>
      <c r="F5" s="8"/>
      <c r="G5" s="8"/>
      <c r="H5" s="13"/>
      <c r="I5" s="13"/>
      <c r="J5" s="13"/>
      <c r="K5" s="14"/>
      <c r="L5" s="10"/>
    </row>
    <row r="6" spans="1:12" ht="15">
      <c r="A6" s="8"/>
      <c r="B6" s="8"/>
      <c r="C6" s="8"/>
      <c r="D6" s="8"/>
      <c r="E6" s="8"/>
      <c r="F6" s="8" t="s">
        <v>6</v>
      </c>
      <c r="G6" s="8"/>
      <c r="H6" s="13">
        <v>1.53</v>
      </c>
      <c r="I6" s="13">
        <v>50</v>
      </c>
      <c r="J6" s="13">
        <f>ROUND((H6-I6),5)</f>
        <v>-48.47</v>
      </c>
      <c r="K6" s="14">
        <f>ROUND(IF(I6=0,IF(H6=0,0,1),H6/I6),5)</f>
        <v>0.0306</v>
      </c>
      <c r="L6" s="10"/>
    </row>
    <row r="7" spans="1:12" ht="15">
      <c r="A7" s="8"/>
      <c r="B7" s="8"/>
      <c r="C7" s="8"/>
      <c r="D7" s="8"/>
      <c r="E7" s="8"/>
      <c r="F7" s="8" t="s">
        <v>7</v>
      </c>
      <c r="G7" s="8"/>
      <c r="H7" s="13">
        <v>1865.41</v>
      </c>
      <c r="I7" s="13">
        <v>8500</v>
      </c>
      <c r="J7" s="13">
        <f>ROUND((H7-I7),5)</f>
        <v>-6634.59</v>
      </c>
      <c r="K7" s="14">
        <f>ROUND(IF(I7=0,IF(H7=0,0,1),H7/I7),5)</f>
        <v>0.21946</v>
      </c>
      <c r="L7" s="10"/>
    </row>
    <row r="8" spans="1:12" ht="15">
      <c r="A8" s="8"/>
      <c r="B8" s="8"/>
      <c r="C8" s="8"/>
      <c r="D8" s="8"/>
      <c r="E8" s="8"/>
      <c r="F8" s="8" t="s">
        <v>8</v>
      </c>
      <c r="G8" s="8"/>
      <c r="H8" s="13">
        <v>0</v>
      </c>
      <c r="I8" s="13">
        <v>250</v>
      </c>
      <c r="J8" s="13">
        <f>ROUND((H8-I8),5)</f>
        <v>-250</v>
      </c>
      <c r="K8" s="14">
        <f>ROUND(IF(I8=0,IF(H8=0,0,1),H8/I8),5)</f>
        <v>0</v>
      </c>
      <c r="L8" s="10"/>
    </row>
    <row r="9" spans="1:12" ht="15.75" thickBot="1">
      <c r="A9" s="8"/>
      <c r="B9" s="8"/>
      <c r="C9" s="8"/>
      <c r="D9" s="8"/>
      <c r="E9" s="8"/>
      <c r="F9" s="8" t="s">
        <v>9</v>
      </c>
      <c r="G9" s="8"/>
      <c r="H9" s="15">
        <v>0</v>
      </c>
      <c r="I9" s="15">
        <v>0</v>
      </c>
      <c r="J9" s="15">
        <f>ROUND((H9-I9),5)</f>
        <v>0</v>
      </c>
      <c r="K9" s="16">
        <f>ROUND(IF(I9=0,IF(H9=0,0,1),H9/I9),5)</f>
        <v>0</v>
      </c>
      <c r="L9" s="10"/>
    </row>
    <row r="10" spans="1:12" ht="15">
      <c r="A10" s="8"/>
      <c r="B10" s="8"/>
      <c r="C10" s="8"/>
      <c r="D10" s="8"/>
      <c r="E10" s="8" t="s">
        <v>10</v>
      </c>
      <c r="F10" s="8"/>
      <c r="G10" s="8"/>
      <c r="H10" s="13">
        <f>ROUND(SUM(H5:H9),5)</f>
        <v>1866.94</v>
      </c>
      <c r="I10" s="13">
        <f>ROUND(SUM(I5:I9),5)</f>
        <v>8800</v>
      </c>
      <c r="J10" s="13">
        <f>ROUND((H10-I10),5)</f>
        <v>-6933.06</v>
      </c>
      <c r="K10" s="14">
        <f>ROUND(IF(I10=0,IF(H10=0,0,1),H10/I10),5)</f>
        <v>0.21215</v>
      </c>
      <c r="L10" s="10"/>
    </row>
    <row r="11" spans="1:12" ht="15">
      <c r="A11" s="8"/>
      <c r="B11" s="8"/>
      <c r="C11" s="8"/>
      <c r="D11" s="8"/>
      <c r="E11" s="8" t="s">
        <v>11</v>
      </c>
      <c r="F11" s="8"/>
      <c r="G11" s="8"/>
      <c r="H11" s="13"/>
      <c r="I11" s="13"/>
      <c r="J11" s="13"/>
      <c r="K11" s="14"/>
      <c r="L11" s="10"/>
    </row>
    <row r="12" spans="1:12" ht="15">
      <c r="A12" s="8"/>
      <c r="B12" s="8"/>
      <c r="C12" s="8"/>
      <c r="D12" s="8"/>
      <c r="E12" s="8"/>
      <c r="F12" s="8" t="s">
        <v>12</v>
      </c>
      <c r="G12" s="8"/>
      <c r="H12" s="13">
        <v>30</v>
      </c>
      <c r="I12" s="13">
        <v>300</v>
      </c>
      <c r="J12" s="13">
        <f>ROUND((H12-I12),5)</f>
        <v>-270</v>
      </c>
      <c r="K12" s="14">
        <f>ROUND(IF(I12=0,IF(H12=0,0,1),H12/I12),5)</f>
        <v>0.1</v>
      </c>
      <c r="L12" s="10"/>
    </row>
    <row r="13" spans="1:12" ht="15">
      <c r="A13" s="8"/>
      <c r="B13" s="8"/>
      <c r="C13" s="8"/>
      <c r="D13" s="8"/>
      <c r="E13" s="8"/>
      <c r="F13" s="8" t="s">
        <v>13</v>
      </c>
      <c r="G13" s="8"/>
      <c r="H13" s="13">
        <v>0</v>
      </c>
      <c r="I13" s="13">
        <v>0</v>
      </c>
      <c r="J13" s="13">
        <f>ROUND((H13-I13),5)</f>
        <v>0</v>
      </c>
      <c r="K13" s="14">
        <f>ROUND(IF(I13=0,IF(H13=0,0,1),H13/I13),5)</f>
        <v>0</v>
      </c>
      <c r="L13" s="10"/>
    </row>
    <row r="14" spans="1:12" ht="15">
      <c r="A14" s="8"/>
      <c r="B14" s="8"/>
      <c r="C14" s="8"/>
      <c r="D14" s="8"/>
      <c r="E14" s="8"/>
      <c r="F14" s="8" t="s">
        <v>14</v>
      </c>
      <c r="G14" s="8"/>
      <c r="H14" s="13">
        <v>745</v>
      </c>
      <c r="I14" s="13">
        <v>3500</v>
      </c>
      <c r="J14" s="13">
        <f>ROUND((H14-I14),5)</f>
        <v>-2755</v>
      </c>
      <c r="K14" s="14">
        <f>ROUND(IF(I14=0,IF(H14=0,0,1),H14/I14),5)</f>
        <v>0.21286</v>
      </c>
      <c r="L14" s="10"/>
    </row>
    <row r="15" spans="1:12" ht="15.75" thickBot="1">
      <c r="A15" s="8"/>
      <c r="B15" s="8"/>
      <c r="C15" s="8"/>
      <c r="D15" s="8"/>
      <c r="E15" s="8"/>
      <c r="F15" s="8" t="s">
        <v>15</v>
      </c>
      <c r="G15" s="8"/>
      <c r="H15" s="15">
        <v>0</v>
      </c>
      <c r="I15" s="15">
        <v>0</v>
      </c>
      <c r="J15" s="15">
        <f>ROUND((H15-I15),5)</f>
        <v>0</v>
      </c>
      <c r="K15" s="16">
        <f>ROUND(IF(I15=0,IF(H15=0,0,1),H15/I15),5)</f>
        <v>0</v>
      </c>
      <c r="L15" s="10"/>
    </row>
    <row r="16" spans="1:12" ht="15">
      <c r="A16" s="8"/>
      <c r="B16" s="8"/>
      <c r="C16" s="8"/>
      <c r="D16" s="8"/>
      <c r="E16" s="8" t="s">
        <v>16</v>
      </c>
      <c r="F16" s="8"/>
      <c r="G16" s="8"/>
      <c r="H16" s="13">
        <f>ROUND(SUM(H11:H15),5)</f>
        <v>775</v>
      </c>
      <c r="I16" s="13">
        <f>ROUND(SUM(I11:I15),5)</f>
        <v>3800</v>
      </c>
      <c r="J16" s="13">
        <f>ROUND((H16-I16),5)</f>
        <v>-3025</v>
      </c>
      <c r="K16" s="14">
        <f>ROUND(IF(I16=0,IF(H16=0,0,1),H16/I16),5)</f>
        <v>0.20395</v>
      </c>
      <c r="L16" s="10"/>
    </row>
    <row r="17" spans="1:12" ht="15">
      <c r="A17" s="8"/>
      <c r="B17" s="8"/>
      <c r="C17" s="8"/>
      <c r="D17" s="8"/>
      <c r="E17" s="8" t="s">
        <v>17</v>
      </c>
      <c r="F17" s="8"/>
      <c r="G17" s="8"/>
      <c r="H17" s="13"/>
      <c r="I17" s="13"/>
      <c r="J17" s="13"/>
      <c r="K17" s="14"/>
      <c r="L17" s="10"/>
    </row>
    <row r="18" spans="1:12" ht="15">
      <c r="A18" s="8"/>
      <c r="B18" s="8"/>
      <c r="C18" s="8"/>
      <c r="D18" s="8"/>
      <c r="E18" s="8"/>
      <c r="F18" s="8" t="s">
        <v>18</v>
      </c>
      <c r="G18" s="8"/>
      <c r="H18" s="13">
        <v>90</v>
      </c>
      <c r="I18" s="13">
        <v>0</v>
      </c>
      <c r="J18" s="13">
        <f aca="true" t="shared" si="0" ref="J18:J23">ROUND((H18-I18),5)</f>
        <v>90</v>
      </c>
      <c r="K18" s="14">
        <f aca="true" t="shared" si="1" ref="K18:K23">ROUND(IF(I18=0,IF(H18=0,0,1),H18/I18),5)</f>
        <v>1</v>
      </c>
      <c r="L18" s="10"/>
    </row>
    <row r="19" spans="1:12" ht="15">
      <c r="A19" s="8"/>
      <c r="B19" s="8"/>
      <c r="C19" s="8"/>
      <c r="D19" s="8"/>
      <c r="E19" s="8"/>
      <c r="F19" s="8" t="s">
        <v>19</v>
      </c>
      <c r="G19" s="8"/>
      <c r="H19" s="13">
        <v>3500</v>
      </c>
      <c r="I19" s="13">
        <v>8000</v>
      </c>
      <c r="J19" s="13">
        <f t="shared" si="0"/>
        <v>-4500</v>
      </c>
      <c r="K19" s="14">
        <f t="shared" si="1"/>
        <v>0.4375</v>
      </c>
      <c r="L19" s="10"/>
    </row>
    <row r="20" spans="1:12" ht="15">
      <c r="A20" s="8"/>
      <c r="B20" s="8"/>
      <c r="C20" s="8"/>
      <c r="D20" s="8"/>
      <c r="E20" s="8"/>
      <c r="F20" s="8" t="s">
        <v>20</v>
      </c>
      <c r="G20" s="8"/>
      <c r="H20" s="13">
        <v>0</v>
      </c>
      <c r="I20" s="13">
        <v>50</v>
      </c>
      <c r="J20" s="13">
        <f t="shared" si="0"/>
        <v>-50</v>
      </c>
      <c r="K20" s="14">
        <f t="shared" si="1"/>
        <v>0</v>
      </c>
      <c r="L20" s="10"/>
    </row>
    <row r="21" spans="1:12" ht="15">
      <c r="A21" s="8"/>
      <c r="B21" s="8"/>
      <c r="C21" s="8"/>
      <c r="D21" s="8"/>
      <c r="E21" s="8"/>
      <c r="F21" s="8" t="s">
        <v>21</v>
      </c>
      <c r="G21" s="8"/>
      <c r="H21" s="13">
        <v>13745</v>
      </c>
      <c r="I21" s="13">
        <v>40000</v>
      </c>
      <c r="J21" s="13">
        <f t="shared" si="0"/>
        <v>-26255</v>
      </c>
      <c r="K21" s="14">
        <f t="shared" si="1"/>
        <v>0.34363</v>
      </c>
      <c r="L21" s="10"/>
    </row>
    <row r="22" spans="1:12" ht="15.75" thickBot="1">
      <c r="A22" s="8"/>
      <c r="B22" s="8"/>
      <c r="C22" s="8"/>
      <c r="D22" s="8"/>
      <c r="E22" s="8"/>
      <c r="F22" s="8" t="s">
        <v>22</v>
      </c>
      <c r="G22" s="8"/>
      <c r="H22" s="15">
        <v>0</v>
      </c>
      <c r="I22" s="15">
        <v>0</v>
      </c>
      <c r="J22" s="15">
        <f t="shared" si="0"/>
        <v>0</v>
      </c>
      <c r="K22" s="16">
        <f t="shared" si="1"/>
        <v>0</v>
      </c>
      <c r="L22" s="10"/>
    </row>
    <row r="23" spans="1:12" ht="15">
      <c r="A23" s="8"/>
      <c r="B23" s="8"/>
      <c r="C23" s="8"/>
      <c r="D23" s="8"/>
      <c r="E23" s="8" t="s">
        <v>23</v>
      </c>
      <c r="F23" s="8"/>
      <c r="G23" s="8"/>
      <c r="H23" s="13">
        <f>ROUND(SUM(H17:H22),5)</f>
        <v>17335</v>
      </c>
      <c r="I23" s="13">
        <f>ROUND(SUM(I17:I22),5)</f>
        <v>48050</v>
      </c>
      <c r="J23" s="13">
        <f t="shared" si="0"/>
        <v>-30715</v>
      </c>
      <c r="K23" s="14">
        <f t="shared" si="1"/>
        <v>0.36077</v>
      </c>
      <c r="L23" s="10"/>
    </row>
    <row r="24" spans="1:12" ht="15">
      <c r="A24" s="8"/>
      <c r="B24" s="8"/>
      <c r="C24" s="8"/>
      <c r="D24" s="8"/>
      <c r="E24" s="8" t="s">
        <v>24</v>
      </c>
      <c r="F24" s="8"/>
      <c r="G24" s="8"/>
      <c r="H24" s="13"/>
      <c r="I24" s="13"/>
      <c r="J24" s="13"/>
      <c r="K24" s="14"/>
      <c r="L24" s="10"/>
    </row>
    <row r="25" spans="1:12" ht="15">
      <c r="A25" s="8"/>
      <c r="B25" s="8"/>
      <c r="C25" s="8"/>
      <c r="D25" s="8"/>
      <c r="E25" s="8"/>
      <c r="F25" s="8" t="s">
        <v>25</v>
      </c>
      <c r="G25" s="8"/>
      <c r="H25" s="13">
        <v>0</v>
      </c>
      <c r="I25" s="13">
        <v>1500</v>
      </c>
      <c r="J25" s="13">
        <f>ROUND((H25-I25),5)</f>
        <v>-1500</v>
      </c>
      <c r="K25" s="14">
        <f>ROUND(IF(I25=0,IF(H25=0,0,1),H25/I25),5)</f>
        <v>0</v>
      </c>
      <c r="L25" s="10"/>
    </row>
    <row r="26" spans="1:12" ht="15.75" thickBot="1">
      <c r="A26" s="8"/>
      <c r="B26" s="8"/>
      <c r="C26" s="8"/>
      <c r="D26" s="8"/>
      <c r="E26" s="8"/>
      <c r="F26" s="8" t="s">
        <v>26</v>
      </c>
      <c r="G26" s="8"/>
      <c r="H26" s="15">
        <v>0</v>
      </c>
      <c r="I26" s="15">
        <v>0</v>
      </c>
      <c r="J26" s="15">
        <f>ROUND((H26-I26),5)</f>
        <v>0</v>
      </c>
      <c r="K26" s="16">
        <f>ROUND(IF(I26=0,IF(H26=0,0,1),H26/I26),5)</f>
        <v>0</v>
      </c>
      <c r="L26" s="10"/>
    </row>
    <row r="27" spans="1:12" ht="15">
      <c r="A27" s="8"/>
      <c r="B27" s="8"/>
      <c r="C27" s="8"/>
      <c r="D27" s="8"/>
      <c r="E27" s="8" t="s">
        <v>27</v>
      </c>
      <c r="F27" s="8"/>
      <c r="G27" s="8"/>
      <c r="H27" s="13">
        <f>ROUND(SUM(H24:H26),5)</f>
        <v>0</v>
      </c>
      <c r="I27" s="13">
        <f>ROUND(SUM(I24:I26),5)</f>
        <v>1500</v>
      </c>
      <c r="J27" s="13">
        <f>ROUND((H27-I27),5)</f>
        <v>-1500</v>
      </c>
      <c r="K27" s="14">
        <f>ROUND(IF(I27=0,IF(H27=0,0,1),H27/I27),5)</f>
        <v>0</v>
      </c>
      <c r="L27" s="10"/>
    </row>
    <row r="28" spans="1:12" ht="15">
      <c r="A28" s="8"/>
      <c r="B28" s="8"/>
      <c r="C28" s="8"/>
      <c r="D28" s="8"/>
      <c r="E28" s="8" t="s">
        <v>28</v>
      </c>
      <c r="F28" s="8"/>
      <c r="G28" s="8"/>
      <c r="H28" s="13"/>
      <c r="I28" s="13"/>
      <c r="J28" s="13"/>
      <c r="K28" s="14"/>
      <c r="L28" s="10"/>
    </row>
    <row r="29" spans="1:12" ht="15">
      <c r="A29" s="8"/>
      <c r="B29" s="8"/>
      <c r="C29" s="8"/>
      <c r="D29" s="8"/>
      <c r="E29" s="8"/>
      <c r="F29" s="8" t="s">
        <v>29</v>
      </c>
      <c r="G29" s="8"/>
      <c r="H29" s="17">
        <v>172299.64</v>
      </c>
      <c r="I29" s="17">
        <v>318000</v>
      </c>
      <c r="J29" s="17">
        <f aca="true" t="shared" si="2" ref="J29:J36">ROUND((H29-I29),5)</f>
        <v>-145700.36</v>
      </c>
      <c r="K29" s="18">
        <f aca="true" t="shared" si="3" ref="K29:K36">ROUND(IF(I29=0,IF(H29=0,0,1),H29/I29),5)</f>
        <v>0.54182</v>
      </c>
      <c r="L29" s="10"/>
    </row>
    <row r="30" spans="1:12" ht="15">
      <c r="A30" s="8"/>
      <c r="B30" s="8"/>
      <c r="C30" s="8"/>
      <c r="D30" s="8"/>
      <c r="E30" s="8"/>
      <c r="F30" s="8"/>
      <c r="G30" s="8" t="s">
        <v>147</v>
      </c>
      <c r="H30" s="13">
        <v>0</v>
      </c>
      <c r="I30" s="13">
        <v>1760</v>
      </c>
      <c r="J30" s="13">
        <f t="shared" si="2"/>
        <v>-1760</v>
      </c>
      <c r="K30" s="14">
        <f t="shared" si="3"/>
        <v>0</v>
      </c>
      <c r="L30" s="10"/>
    </row>
    <row r="31" spans="1:12" ht="15">
      <c r="A31" s="8"/>
      <c r="B31" s="8"/>
      <c r="C31" s="8"/>
      <c r="D31" s="8"/>
      <c r="E31" s="8"/>
      <c r="F31" s="8" t="s">
        <v>148</v>
      </c>
      <c r="G31" s="8"/>
      <c r="H31" s="13">
        <f>ROUND(SUM(H29:H30),5)</f>
        <v>172299.64</v>
      </c>
      <c r="I31" s="13">
        <f>ROUND(SUM(I29:I30),5)</f>
        <v>319760</v>
      </c>
      <c r="J31" s="13">
        <f t="shared" si="2"/>
        <v>-147460.36</v>
      </c>
      <c r="K31" s="14">
        <f t="shared" si="3"/>
        <v>0.53884</v>
      </c>
      <c r="L31" s="10"/>
    </row>
    <row r="32" spans="1:12" ht="15">
      <c r="A32" s="8"/>
      <c r="B32" s="8"/>
      <c r="C32" s="8"/>
      <c r="D32" s="8"/>
      <c r="E32" s="8"/>
      <c r="F32" s="8" t="s">
        <v>30</v>
      </c>
      <c r="G32" s="8"/>
      <c r="H32" s="13">
        <v>6785</v>
      </c>
      <c r="I32" s="13">
        <v>16050</v>
      </c>
      <c r="J32" s="13">
        <f t="shared" si="2"/>
        <v>-9265</v>
      </c>
      <c r="K32" s="14">
        <f t="shared" si="3"/>
        <v>0.42274</v>
      </c>
      <c r="L32" s="10"/>
    </row>
    <row r="33" spans="1:12" ht="15">
      <c r="A33" s="8"/>
      <c r="B33" s="8"/>
      <c r="C33" s="8"/>
      <c r="D33" s="8"/>
      <c r="E33" s="8"/>
      <c r="F33" s="8" t="s">
        <v>31</v>
      </c>
      <c r="G33" s="8"/>
      <c r="H33" s="13">
        <v>0</v>
      </c>
      <c r="I33" s="13">
        <v>120000</v>
      </c>
      <c r="J33" s="13">
        <f t="shared" si="2"/>
        <v>-120000</v>
      </c>
      <c r="K33" s="14">
        <f t="shared" si="3"/>
        <v>0</v>
      </c>
      <c r="L33" s="10"/>
    </row>
    <row r="34" spans="1:12" ht="15">
      <c r="A34" s="8"/>
      <c r="B34" s="8"/>
      <c r="C34" s="8"/>
      <c r="D34" s="8"/>
      <c r="E34" s="8"/>
      <c r="F34" s="8" t="s">
        <v>32</v>
      </c>
      <c r="G34" s="8"/>
      <c r="H34" s="13">
        <v>120000</v>
      </c>
      <c r="I34" s="13">
        <v>0</v>
      </c>
      <c r="J34" s="13">
        <f t="shared" si="2"/>
        <v>120000</v>
      </c>
      <c r="K34" s="14">
        <f t="shared" si="3"/>
        <v>1</v>
      </c>
      <c r="L34" s="10"/>
    </row>
    <row r="35" spans="1:12" ht="15.75" thickBot="1">
      <c r="A35" s="8"/>
      <c r="B35" s="8"/>
      <c r="C35" s="8"/>
      <c r="D35" s="8"/>
      <c r="E35" s="8"/>
      <c r="F35" s="8" t="s">
        <v>33</v>
      </c>
      <c r="G35" s="8"/>
      <c r="H35" s="15">
        <v>0</v>
      </c>
      <c r="I35" s="15">
        <v>0</v>
      </c>
      <c r="J35" s="15">
        <f t="shared" si="2"/>
        <v>0</v>
      </c>
      <c r="K35" s="16">
        <f t="shared" si="3"/>
        <v>0</v>
      </c>
      <c r="L35" s="10"/>
    </row>
    <row r="36" spans="1:12" ht="15">
      <c r="A36" s="8"/>
      <c r="B36" s="8"/>
      <c r="C36" s="8"/>
      <c r="D36" s="8"/>
      <c r="E36" s="8" t="s">
        <v>34</v>
      </c>
      <c r="F36" s="8"/>
      <c r="G36" s="8"/>
      <c r="H36" s="13">
        <f>ROUND(H28+SUM(H31:H35),5)</f>
        <v>299084.64</v>
      </c>
      <c r="I36" s="13">
        <f>ROUND(I28+SUM(I31:I35),5)</f>
        <v>455810</v>
      </c>
      <c r="J36" s="13">
        <f t="shared" si="2"/>
        <v>-156725.36</v>
      </c>
      <c r="K36" s="14">
        <f t="shared" si="3"/>
        <v>0.65616</v>
      </c>
      <c r="L36" s="10"/>
    </row>
    <row r="37" spans="1:12" ht="15">
      <c r="A37" s="8"/>
      <c r="B37" s="8"/>
      <c r="C37" s="8"/>
      <c r="D37" s="8"/>
      <c r="E37" s="8" t="s">
        <v>35</v>
      </c>
      <c r="F37" s="8"/>
      <c r="G37" s="8"/>
      <c r="H37" s="13"/>
      <c r="I37" s="13"/>
      <c r="J37" s="13"/>
      <c r="K37" s="14"/>
      <c r="L37" s="10"/>
    </row>
    <row r="38" spans="1:12" ht="15">
      <c r="A38" s="8"/>
      <c r="B38" s="8"/>
      <c r="C38" s="8"/>
      <c r="D38" s="8"/>
      <c r="E38" s="8"/>
      <c r="F38" s="8" t="s">
        <v>36</v>
      </c>
      <c r="G38" s="8"/>
      <c r="H38" s="13">
        <v>2509.54</v>
      </c>
      <c r="I38" s="13">
        <v>600</v>
      </c>
      <c r="J38" s="13">
        <f>ROUND((H38-I38),5)</f>
        <v>1909.54</v>
      </c>
      <c r="K38" s="14">
        <f>ROUND(IF(I38=0,IF(H38=0,0,1),H38/I38),5)</f>
        <v>4.18257</v>
      </c>
      <c r="L38" s="10"/>
    </row>
    <row r="39" spans="1:12" ht="15.75" thickBot="1">
      <c r="A39" s="8"/>
      <c r="B39" s="8"/>
      <c r="C39" s="8"/>
      <c r="D39" s="8"/>
      <c r="E39" s="8"/>
      <c r="F39" s="8" t="s">
        <v>37</v>
      </c>
      <c r="G39" s="8"/>
      <c r="H39" s="17">
        <v>0</v>
      </c>
      <c r="I39" s="17">
        <v>0</v>
      </c>
      <c r="J39" s="17">
        <f>ROUND((H39-I39),5)</f>
        <v>0</v>
      </c>
      <c r="K39" s="18">
        <f>ROUND(IF(I39=0,IF(H39=0,0,1),H39/I39),5)</f>
        <v>0</v>
      </c>
      <c r="L39" s="10"/>
    </row>
    <row r="40" spans="1:12" ht="15.75" thickBot="1">
      <c r="A40" s="8"/>
      <c r="B40" s="8"/>
      <c r="C40" s="8"/>
      <c r="D40" s="8"/>
      <c r="E40" s="8" t="s">
        <v>38</v>
      </c>
      <c r="F40" s="8"/>
      <c r="G40" s="8"/>
      <c r="H40" s="19">
        <f>SUM(H38:H39)</f>
        <v>2509.54</v>
      </c>
      <c r="I40" s="19">
        <f>ROUND(SUM(I37:I39),5)</f>
        <v>600</v>
      </c>
      <c r="J40" s="19">
        <f>ROUND((H40-I40),5)</f>
        <v>1909.54</v>
      </c>
      <c r="K40" s="20">
        <f>ROUND(IF(I40=0,IF(H40=0,0,1),H40/I40),5)</f>
        <v>4.18257</v>
      </c>
      <c r="L40" s="10"/>
    </row>
    <row r="41" spans="1:12" ht="15.75" thickBot="1">
      <c r="A41" s="8"/>
      <c r="B41" s="8"/>
      <c r="C41" s="8"/>
      <c r="D41" s="8" t="s">
        <v>39</v>
      </c>
      <c r="E41" s="8"/>
      <c r="F41" s="8"/>
      <c r="G41" s="8"/>
      <c r="H41" s="21">
        <f>SUM(H40,H36,H27,H23,H16,H10)</f>
        <v>321571.12</v>
      </c>
      <c r="I41" s="21">
        <f>SUM(I40,I36,I27,I23,I16,I10)</f>
        <v>518560</v>
      </c>
      <c r="J41" s="21">
        <f>ROUND((H41-I41),5)</f>
        <v>-196988.88</v>
      </c>
      <c r="K41" s="22">
        <f>ROUND(IF(I41=0,IF(H41=0,0,1),H41/I41),5)</f>
        <v>0.62012</v>
      </c>
      <c r="L41" s="10"/>
    </row>
    <row r="42" spans="1:12" ht="15">
      <c r="A42" s="8"/>
      <c r="B42" s="8"/>
      <c r="C42" s="8" t="s">
        <v>40</v>
      </c>
      <c r="D42" s="8"/>
      <c r="E42" s="8"/>
      <c r="F42" s="8"/>
      <c r="G42" s="8"/>
      <c r="H42" s="13">
        <f>H41</f>
        <v>321571.12</v>
      </c>
      <c r="I42" s="13">
        <f>I41</f>
        <v>518560</v>
      </c>
      <c r="J42" s="13">
        <f>ROUND((H42-I42),5)</f>
        <v>-196988.88</v>
      </c>
      <c r="K42" s="14">
        <f>ROUND(IF(I42=0,IF(H42=0,0,1),H42/I42),5)</f>
        <v>0.62012</v>
      </c>
      <c r="L42" s="10"/>
    </row>
    <row r="43" spans="1:12" ht="15">
      <c r="A43" s="8"/>
      <c r="B43" s="8"/>
      <c r="C43" s="8"/>
      <c r="D43" s="8" t="s">
        <v>41</v>
      </c>
      <c r="E43" s="8"/>
      <c r="F43" s="8"/>
      <c r="G43" s="8"/>
      <c r="H43" s="13"/>
      <c r="I43" s="13"/>
      <c r="J43" s="13"/>
      <c r="K43" s="14"/>
      <c r="L43" s="10"/>
    </row>
    <row r="44" spans="1:12" ht="15">
      <c r="A44" s="8"/>
      <c r="B44" s="8"/>
      <c r="C44" s="8"/>
      <c r="D44" s="8"/>
      <c r="E44" s="8" t="s">
        <v>42</v>
      </c>
      <c r="F44" s="8"/>
      <c r="G44" s="8"/>
      <c r="H44" s="13"/>
      <c r="I44" s="13"/>
      <c r="J44" s="13"/>
      <c r="K44" s="14"/>
      <c r="L44" s="10"/>
    </row>
    <row r="45" spans="1:12" ht="15">
      <c r="A45" s="8"/>
      <c r="B45" s="8"/>
      <c r="C45" s="8"/>
      <c r="D45" s="8"/>
      <c r="E45" s="8"/>
      <c r="F45" s="8" t="s">
        <v>43</v>
      </c>
      <c r="G45" s="8"/>
      <c r="H45" s="13">
        <v>30000</v>
      </c>
      <c r="I45" s="13">
        <v>60000</v>
      </c>
      <c r="J45" s="13">
        <f aca="true" t="shared" si="4" ref="J45:J62">ROUND((H45-I45),5)</f>
        <v>-30000</v>
      </c>
      <c r="K45" s="14">
        <f aca="true" t="shared" si="5" ref="K45:K62">ROUND(IF(I45=0,IF(H45=0,0,1),H45/I45),5)</f>
        <v>0.5</v>
      </c>
      <c r="L45" s="10"/>
    </row>
    <row r="46" spans="1:12" ht="15">
      <c r="A46" s="8"/>
      <c r="B46" s="8"/>
      <c r="C46" s="8"/>
      <c r="D46" s="8"/>
      <c r="E46" s="8"/>
      <c r="F46" s="8" t="s">
        <v>44</v>
      </c>
      <c r="G46" s="8"/>
      <c r="H46" s="13">
        <v>0</v>
      </c>
      <c r="I46" s="13">
        <v>50</v>
      </c>
      <c r="J46" s="13">
        <f t="shared" si="4"/>
        <v>-50</v>
      </c>
      <c r="K46" s="14">
        <f t="shared" si="5"/>
        <v>0</v>
      </c>
      <c r="L46" s="10"/>
    </row>
    <row r="47" spans="1:12" ht="15">
      <c r="A47" s="8"/>
      <c r="B47" s="8"/>
      <c r="C47" s="8"/>
      <c r="D47" s="8"/>
      <c r="E47" s="8"/>
      <c r="F47" s="8" t="s">
        <v>149</v>
      </c>
      <c r="G47" s="8"/>
      <c r="H47" s="13">
        <v>50.29</v>
      </c>
      <c r="I47" s="13">
        <v>5000</v>
      </c>
      <c r="J47" s="13">
        <f t="shared" si="4"/>
        <v>-4949.71</v>
      </c>
      <c r="K47" s="14">
        <f t="shared" si="5"/>
        <v>0.01006</v>
      </c>
      <c r="L47" s="10"/>
    </row>
    <row r="48" spans="1:12" ht="15">
      <c r="A48" s="8"/>
      <c r="B48" s="8"/>
      <c r="C48" s="8"/>
      <c r="D48" s="8"/>
      <c r="E48" s="8"/>
      <c r="F48" s="8" t="s">
        <v>45</v>
      </c>
      <c r="G48" s="8"/>
      <c r="H48" s="13">
        <v>3528</v>
      </c>
      <c r="I48" s="13">
        <v>3500</v>
      </c>
      <c r="J48" s="13">
        <f t="shared" si="4"/>
        <v>28</v>
      </c>
      <c r="K48" s="14">
        <f t="shared" si="5"/>
        <v>1.008</v>
      </c>
      <c r="L48" s="10"/>
    </row>
    <row r="49" spans="1:12" s="5" customFormat="1" ht="15">
      <c r="A49" s="23"/>
      <c r="B49" s="23"/>
      <c r="C49" s="23"/>
      <c r="D49" s="23"/>
      <c r="E49" s="23"/>
      <c r="F49" s="66" t="s">
        <v>150</v>
      </c>
      <c r="G49" s="66"/>
      <c r="H49" s="24">
        <v>13119.52</v>
      </c>
      <c r="I49" s="24">
        <v>13119.52</v>
      </c>
      <c r="J49" s="24">
        <f t="shared" si="4"/>
        <v>0</v>
      </c>
      <c r="K49" s="25">
        <f t="shared" si="5"/>
        <v>1</v>
      </c>
      <c r="L49" s="26"/>
    </row>
    <row r="50" spans="1:12" ht="15">
      <c r="A50" s="8"/>
      <c r="B50" s="8"/>
      <c r="C50" s="8"/>
      <c r="D50" s="8"/>
      <c r="E50" s="8"/>
      <c r="F50" s="8" t="s">
        <v>46</v>
      </c>
      <c r="G50" s="8"/>
      <c r="H50" s="13">
        <v>0</v>
      </c>
      <c r="I50" s="13">
        <v>0</v>
      </c>
      <c r="J50" s="13">
        <f t="shared" si="4"/>
        <v>0</v>
      </c>
      <c r="K50" s="14">
        <f t="shared" si="5"/>
        <v>0</v>
      </c>
      <c r="L50" s="10"/>
    </row>
    <row r="51" spans="1:12" ht="15">
      <c r="A51" s="8"/>
      <c r="B51" s="8"/>
      <c r="C51" s="8"/>
      <c r="D51" s="8"/>
      <c r="E51" s="8"/>
      <c r="F51" s="8" t="s">
        <v>47</v>
      </c>
      <c r="G51" s="8"/>
      <c r="H51" s="13">
        <v>0</v>
      </c>
      <c r="I51" s="13">
        <v>100</v>
      </c>
      <c r="J51" s="13">
        <f t="shared" si="4"/>
        <v>-100</v>
      </c>
      <c r="K51" s="14">
        <f t="shared" si="5"/>
        <v>0</v>
      </c>
      <c r="L51" s="10"/>
    </row>
    <row r="52" spans="1:12" ht="15">
      <c r="A52" s="8"/>
      <c r="B52" s="8"/>
      <c r="C52" s="8"/>
      <c r="D52" s="8"/>
      <c r="E52" s="8"/>
      <c r="F52" s="8" t="s">
        <v>48</v>
      </c>
      <c r="G52" s="8"/>
      <c r="H52" s="13">
        <v>600</v>
      </c>
      <c r="I52" s="13">
        <v>1200</v>
      </c>
      <c r="J52" s="13">
        <f t="shared" si="4"/>
        <v>-600</v>
      </c>
      <c r="K52" s="14">
        <f t="shared" si="5"/>
        <v>0.5</v>
      </c>
      <c r="L52" s="10"/>
    </row>
    <row r="53" spans="1:12" ht="15">
      <c r="A53" s="8"/>
      <c r="B53" s="8"/>
      <c r="C53" s="8"/>
      <c r="D53" s="8"/>
      <c r="E53" s="8"/>
      <c r="F53" s="8" t="s">
        <v>49</v>
      </c>
      <c r="G53" s="8"/>
      <c r="H53" s="13">
        <v>248.76</v>
      </c>
      <c r="I53" s="13">
        <v>1300</v>
      </c>
      <c r="J53" s="13">
        <f t="shared" si="4"/>
        <v>-1051.24</v>
      </c>
      <c r="K53" s="14">
        <f t="shared" si="5"/>
        <v>0.19135</v>
      </c>
      <c r="L53" s="10"/>
    </row>
    <row r="54" spans="1:12" ht="15">
      <c r="A54" s="8"/>
      <c r="B54" s="8"/>
      <c r="C54" s="8"/>
      <c r="D54" s="8"/>
      <c r="E54" s="8"/>
      <c r="F54" s="8" t="s">
        <v>50</v>
      </c>
      <c r="G54" s="8"/>
      <c r="H54" s="13">
        <v>126.79</v>
      </c>
      <c r="I54" s="13">
        <v>400</v>
      </c>
      <c r="J54" s="13">
        <f t="shared" si="4"/>
        <v>-273.21</v>
      </c>
      <c r="K54" s="14">
        <f t="shared" si="5"/>
        <v>0.31698</v>
      </c>
      <c r="L54" s="10"/>
    </row>
    <row r="55" spans="1:12" ht="15">
      <c r="A55" s="8"/>
      <c r="B55" s="8"/>
      <c r="C55" s="8"/>
      <c r="D55" s="8"/>
      <c r="E55" s="8"/>
      <c r="F55" s="8" t="s">
        <v>51</v>
      </c>
      <c r="G55" s="8"/>
      <c r="H55" s="13">
        <v>0</v>
      </c>
      <c r="I55" s="13">
        <v>100</v>
      </c>
      <c r="J55" s="13">
        <f t="shared" si="4"/>
        <v>-100</v>
      </c>
      <c r="K55" s="14">
        <f t="shared" si="5"/>
        <v>0</v>
      </c>
      <c r="L55" s="10"/>
    </row>
    <row r="56" spans="1:12" ht="15">
      <c r="A56" s="8"/>
      <c r="B56" s="8"/>
      <c r="C56" s="8"/>
      <c r="D56" s="8"/>
      <c r="E56" s="8"/>
      <c r="F56" s="8" t="s">
        <v>52</v>
      </c>
      <c r="G56" s="8"/>
      <c r="H56" s="13">
        <v>0</v>
      </c>
      <c r="I56" s="13">
        <v>50</v>
      </c>
      <c r="J56" s="13">
        <f t="shared" si="4"/>
        <v>-50</v>
      </c>
      <c r="K56" s="14">
        <f t="shared" si="5"/>
        <v>0</v>
      </c>
      <c r="L56" s="10"/>
    </row>
    <row r="57" spans="1:12" ht="15">
      <c r="A57" s="8"/>
      <c r="B57" s="8"/>
      <c r="C57" s="8"/>
      <c r="D57" s="8"/>
      <c r="E57" s="8"/>
      <c r="F57" s="8" t="s">
        <v>53</v>
      </c>
      <c r="G57" s="8"/>
      <c r="H57" s="13">
        <v>1050</v>
      </c>
      <c r="I57" s="13">
        <v>2100</v>
      </c>
      <c r="J57" s="13">
        <f t="shared" si="4"/>
        <v>-1050</v>
      </c>
      <c r="K57" s="14">
        <f t="shared" si="5"/>
        <v>0.5</v>
      </c>
      <c r="L57" s="10"/>
    </row>
    <row r="58" spans="1:12" ht="15">
      <c r="A58" s="8"/>
      <c r="B58" s="8"/>
      <c r="C58" s="8"/>
      <c r="D58" s="8"/>
      <c r="E58" s="8"/>
      <c r="F58" s="8" t="s">
        <v>54</v>
      </c>
      <c r="G58" s="8"/>
      <c r="H58" s="13">
        <v>1262.7</v>
      </c>
      <c r="I58" s="13">
        <v>3000</v>
      </c>
      <c r="J58" s="13">
        <f t="shared" si="4"/>
        <v>-1737.3</v>
      </c>
      <c r="K58" s="14">
        <f t="shared" si="5"/>
        <v>0.4209</v>
      </c>
      <c r="L58" s="10"/>
    </row>
    <row r="59" spans="1:12" ht="15">
      <c r="A59" s="8"/>
      <c r="B59" s="8"/>
      <c r="C59" s="8"/>
      <c r="D59" s="8"/>
      <c r="E59" s="8"/>
      <c r="F59" s="8" t="s">
        <v>55</v>
      </c>
      <c r="G59" s="8"/>
      <c r="H59" s="13">
        <v>22687.78</v>
      </c>
      <c r="I59" s="13">
        <v>49500</v>
      </c>
      <c r="J59" s="13">
        <f t="shared" si="4"/>
        <v>-26812.22</v>
      </c>
      <c r="K59" s="14">
        <f t="shared" si="5"/>
        <v>0.45834</v>
      </c>
      <c r="L59" s="10"/>
    </row>
    <row r="60" spans="1:12" ht="15">
      <c r="A60" s="8"/>
      <c r="B60" s="8"/>
      <c r="C60" s="8"/>
      <c r="D60" s="8"/>
      <c r="E60" s="8"/>
      <c r="F60" s="8" t="s">
        <v>56</v>
      </c>
      <c r="G60" s="8"/>
      <c r="H60" s="13">
        <v>16770.79</v>
      </c>
      <c r="I60" s="13">
        <v>36500</v>
      </c>
      <c r="J60" s="13">
        <f t="shared" si="4"/>
        <v>-19729.21</v>
      </c>
      <c r="K60" s="14">
        <f t="shared" si="5"/>
        <v>0.45947</v>
      </c>
      <c r="L60" s="10"/>
    </row>
    <row r="61" spans="1:12" ht="15.75" thickBot="1">
      <c r="A61" s="8"/>
      <c r="B61" s="8"/>
      <c r="C61" s="8"/>
      <c r="D61" s="8"/>
      <c r="E61" s="8"/>
      <c r="F61" s="8" t="s">
        <v>57</v>
      </c>
      <c r="G61" s="8"/>
      <c r="H61" s="15">
        <v>0</v>
      </c>
      <c r="I61" s="15">
        <v>0</v>
      </c>
      <c r="J61" s="15">
        <f t="shared" si="4"/>
        <v>0</v>
      </c>
      <c r="K61" s="16">
        <f t="shared" si="5"/>
        <v>0</v>
      </c>
      <c r="L61" s="10"/>
    </row>
    <row r="62" spans="1:12" ht="15">
      <c r="A62" s="8"/>
      <c r="B62" s="8"/>
      <c r="C62" s="8"/>
      <c r="D62" s="8"/>
      <c r="E62" s="8" t="s">
        <v>58</v>
      </c>
      <c r="F62" s="8"/>
      <c r="G62" s="8"/>
      <c r="H62" s="13">
        <f>ROUND(SUM(H44:H61),5)</f>
        <v>89444.63</v>
      </c>
      <c r="I62" s="13">
        <f>ROUND(SUM(I44:I61),5)</f>
        <v>175919.52</v>
      </c>
      <c r="J62" s="13">
        <f t="shared" si="4"/>
        <v>-86474.89</v>
      </c>
      <c r="K62" s="14">
        <f t="shared" si="5"/>
        <v>0.50844</v>
      </c>
      <c r="L62" s="10"/>
    </row>
    <row r="63" spans="1:12" ht="15">
      <c r="A63" s="8"/>
      <c r="B63" s="8"/>
      <c r="C63" s="8"/>
      <c r="D63" s="8"/>
      <c r="E63" s="8" t="s">
        <v>59</v>
      </c>
      <c r="F63" s="8"/>
      <c r="G63" s="8"/>
      <c r="H63" s="13"/>
      <c r="I63" s="13"/>
      <c r="J63" s="13"/>
      <c r="K63" s="14"/>
      <c r="L63" s="10"/>
    </row>
    <row r="64" spans="1:12" ht="15">
      <c r="A64" s="8"/>
      <c r="B64" s="8"/>
      <c r="C64" s="8"/>
      <c r="D64" s="8"/>
      <c r="E64" s="8"/>
      <c r="F64" s="8" t="s">
        <v>60</v>
      </c>
      <c r="G64" s="8"/>
      <c r="H64" s="13">
        <v>0</v>
      </c>
      <c r="I64" s="13">
        <v>500</v>
      </c>
      <c r="J64" s="13">
        <f aca="true" t="shared" si="6" ref="J64:J69">ROUND((H64-I64),5)</f>
        <v>-500</v>
      </c>
      <c r="K64" s="14">
        <f aca="true" t="shared" si="7" ref="K64:K69">ROUND(IF(I64=0,IF(H64=0,0,1),H64/I64),5)</f>
        <v>0</v>
      </c>
      <c r="L64" s="10"/>
    </row>
    <row r="65" spans="1:12" ht="15">
      <c r="A65" s="8"/>
      <c r="B65" s="8"/>
      <c r="C65" s="8"/>
      <c r="D65" s="8"/>
      <c r="E65" s="8"/>
      <c r="F65" s="8" t="s">
        <v>61</v>
      </c>
      <c r="G65" s="8"/>
      <c r="H65" s="13">
        <v>2276.68</v>
      </c>
      <c r="I65" s="13">
        <v>5000</v>
      </c>
      <c r="J65" s="13">
        <f t="shared" si="6"/>
        <v>-2723.32</v>
      </c>
      <c r="K65" s="14">
        <f t="shared" si="7"/>
        <v>0.45534</v>
      </c>
      <c r="L65" s="10"/>
    </row>
    <row r="66" spans="1:12" ht="15">
      <c r="A66" s="8"/>
      <c r="B66" s="8"/>
      <c r="C66" s="8"/>
      <c r="D66" s="8"/>
      <c r="E66" s="8"/>
      <c r="F66" s="8" t="s">
        <v>62</v>
      </c>
      <c r="G66" s="8"/>
      <c r="H66" s="13">
        <v>0</v>
      </c>
      <c r="I66" s="13">
        <v>1000</v>
      </c>
      <c r="J66" s="13">
        <f t="shared" si="6"/>
        <v>-1000</v>
      </c>
      <c r="K66" s="14">
        <f t="shared" si="7"/>
        <v>0</v>
      </c>
      <c r="L66" s="10"/>
    </row>
    <row r="67" spans="1:12" ht="15">
      <c r="A67" s="8"/>
      <c r="B67" s="8"/>
      <c r="C67" s="8"/>
      <c r="D67" s="8"/>
      <c r="E67" s="8"/>
      <c r="F67" s="8" t="s">
        <v>63</v>
      </c>
      <c r="G67" s="8"/>
      <c r="H67" s="13">
        <v>0</v>
      </c>
      <c r="I67" s="13">
        <v>250</v>
      </c>
      <c r="J67" s="13">
        <f t="shared" si="6"/>
        <v>-250</v>
      </c>
      <c r="K67" s="14">
        <f t="shared" si="7"/>
        <v>0</v>
      </c>
      <c r="L67" s="10"/>
    </row>
    <row r="68" spans="1:12" ht="15.75" thickBot="1">
      <c r="A68" s="8"/>
      <c r="B68" s="8"/>
      <c r="C68" s="8"/>
      <c r="D68" s="8"/>
      <c r="E68" s="8"/>
      <c r="F68" s="8" t="s">
        <v>64</v>
      </c>
      <c r="G68" s="8"/>
      <c r="H68" s="15">
        <v>0</v>
      </c>
      <c r="I68" s="15">
        <v>0</v>
      </c>
      <c r="J68" s="15">
        <f t="shared" si="6"/>
        <v>0</v>
      </c>
      <c r="K68" s="16">
        <f t="shared" si="7"/>
        <v>0</v>
      </c>
      <c r="L68" s="10"/>
    </row>
    <row r="69" spans="1:12" ht="15">
      <c r="A69" s="8"/>
      <c r="B69" s="8"/>
      <c r="C69" s="8"/>
      <c r="D69" s="8"/>
      <c r="E69" s="8" t="s">
        <v>65</v>
      </c>
      <c r="F69" s="8"/>
      <c r="G69" s="8"/>
      <c r="H69" s="13">
        <f>ROUND(SUM(H63:H68),5)</f>
        <v>2276.68</v>
      </c>
      <c r="I69" s="13">
        <f>ROUND(SUM(I63:I68),5)</f>
        <v>6750</v>
      </c>
      <c r="J69" s="13">
        <f t="shared" si="6"/>
        <v>-4473.32</v>
      </c>
      <c r="K69" s="14">
        <f t="shared" si="7"/>
        <v>0.33729</v>
      </c>
      <c r="L69" s="10"/>
    </row>
    <row r="70" spans="1:12" ht="15">
      <c r="A70" s="8"/>
      <c r="B70" s="8"/>
      <c r="C70" s="8"/>
      <c r="D70" s="8"/>
      <c r="E70" s="8" t="s">
        <v>66</v>
      </c>
      <c r="F70" s="8"/>
      <c r="G70" s="8"/>
      <c r="H70" s="13"/>
      <c r="I70" s="13"/>
      <c r="J70" s="13"/>
      <c r="K70" s="14"/>
      <c r="L70" s="10"/>
    </row>
    <row r="71" spans="1:12" ht="15">
      <c r="A71" s="8"/>
      <c r="B71" s="8"/>
      <c r="C71" s="8"/>
      <c r="D71" s="8"/>
      <c r="E71" s="8"/>
      <c r="F71" s="8" t="s">
        <v>67</v>
      </c>
      <c r="G71" s="8"/>
      <c r="H71" s="13">
        <v>48000</v>
      </c>
      <c r="I71" s="13">
        <v>96000</v>
      </c>
      <c r="J71" s="13">
        <f aca="true" t="shared" si="8" ref="J71:J76">ROUND((H71-I71),5)</f>
        <v>-48000</v>
      </c>
      <c r="K71" s="14">
        <f aca="true" t="shared" si="9" ref="K71:K76">ROUND(IF(I71=0,IF(H71=0,0,1),H71/I71),5)</f>
        <v>0.5</v>
      </c>
      <c r="L71" s="10"/>
    </row>
    <row r="72" spans="1:12" ht="15">
      <c r="A72" s="8"/>
      <c r="B72" s="8"/>
      <c r="C72" s="8"/>
      <c r="D72" s="8"/>
      <c r="E72" s="8"/>
      <c r="F72" s="8" t="s">
        <v>68</v>
      </c>
      <c r="G72" s="8"/>
      <c r="H72" s="13">
        <v>428.12</v>
      </c>
      <c r="I72" s="13">
        <v>750</v>
      </c>
      <c r="J72" s="13">
        <f t="shared" si="8"/>
        <v>-321.88</v>
      </c>
      <c r="K72" s="14">
        <f t="shared" si="9"/>
        <v>0.57083</v>
      </c>
      <c r="L72" s="10"/>
    </row>
    <row r="73" spans="1:12" ht="15">
      <c r="A73" s="8"/>
      <c r="B73" s="8"/>
      <c r="C73" s="8"/>
      <c r="D73" s="8"/>
      <c r="E73" s="8"/>
      <c r="F73" s="8" t="s">
        <v>69</v>
      </c>
      <c r="G73" s="8"/>
      <c r="H73" s="13">
        <v>436.52</v>
      </c>
      <c r="I73" s="13">
        <v>1000</v>
      </c>
      <c r="J73" s="13">
        <f t="shared" si="8"/>
        <v>-563.48</v>
      </c>
      <c r="K73" s="14">
        <f t="shared" si="9"/>
        <v>0.43652</v>
      </c>
      <c r="L73" s="10"/>
    </row>
    <row r="74" spans="1:12" ht="15">
      <c r="A74" s="8"/>
      <c r="B74" s="8"/>
      <c r="C74" s="8"/>
      <c r="D74" s="8"/>
      <c r="E74" s="8"/>
      <c r="F74" s="8" t="s">
        <v>70</v>
      </c>
      <c r="G74" s="8"/>
      <c r="H74" s="13">
        <v>0</v>
      </c>
      <c r="I74" s="13">
        <v>0</v>
      </c>
      <c r="J74" s="13">
        <f t="shared" si="8"/>
        <v>0</v>
      </c>
      <c r="K74" s="14">
        <f t="shared" si="9"/>
        <v>0</v>
      </c>
      <c r="L74" s="10"/>
    </row>
    <row r="75" spans="1:12" ht="15.75" thickBot="1">
      <c r="A75" s="8"/>
      <c r="B75" s="8"/>
      <c r="C75" s="8"/>
      <c r="D75" s="8"/>
      <c r="E75" s="8"/>
      <c r="F75" s="8" t="s">
        <v>71</v>
      </c>
      <c r="G75" s="8"/>
      <c r="H75" s="15">
        <v>0</v>
      </c>
      <c r="I75" s="15">
        <v>0</v>
      </c>
      <c r="J75" s="15">
        <f t="shared" si="8"/>
        <v>0</v>
      </c>
      <c r="K75" s="16">
        <f t="shared" si="9"/>
        <v>0</v>
      </c>
      <c r="L75" s="10"/>
    </row>
    <row r="76" spans="1:12" ht="15">
      <c r="A76" s="8"/>
      <c r="B76" s="8"/>
      <c r="C76" s="8"/>
      <c r="D76" s="8"/>
      <c r="E76" s="8" t="s">
        <v>72</v>
      </c>
      <c r="F76" s="8"/>
      <c r="G76" s="8"/>
      <c r="H76" s="13">
        <f>ROUND(SUM(H70:H75),5)</f>
        <v>48864.64</v>
      </c>
      <c r="I76" s="13">
        <f>ROUND(SUM(I70:I75),5)</f>
        <v>97750</v>
      </c>
      <c r="J76" s="13">
        <f t="shared" si="8"/>
        <v>-48885.36</v>
      </c>
      <c r="K76" s="14">
        <f t="shared" si="9"/>
        <v>0.49989</v>
      </c>
      <c r="L76" s="10"/>
    </row>
    <row r="77" spans="1:12" ht="15">
      <c r="A77" s="8"/>
      <c r="B77" s="8"/>
      <c r="C77" s="8"/>
      <c r="D77" s="8"/>
      <c r="E77" s="8" t="s">
        <v>73</v>
      </c>
      <c r="F77" s="8"/>
      <c r="G77" s="8"/>
      <c r="H77" s="13"/>
      <c r="I77" s="13"/>
      <c r="J77" s="13"/>
      <c r="K77" s="14"/>
      <c r="L77" s="10"/>
    </row>
    <row r="78" spans="1:12" ht="15">
      <c r="A78" s="8"/>
      <c r="B78" s="8"/>
      <c r="C78" s="8"/>
      <c r="D78" s="8"/>
      <c r="E78" s="8"/>
      <c r="F78" s="8" t="s">
        <v>74</v>
      </c>
      <c r="G78" s="8"/>
      <c r="H78" s="13">
        <v>0</v>
      </c>
      <c r="I78" s="13">
        <v>250</v>
      </c>
      <c r="J78" s="13">
        <f aca="true" t="shared" si="10" ref="J78:J83">ROUND((H78-I78),5)</f>
        <v>-250</v>
      </c>
      <c r="K78" s="14">
        <f aca="true" t="shared" si="11" ref="K78:K83">ROUND(IF(I78=0,IF(H78=0,0,1),H78/I78),5)</f>
        <v>0</v>
      </c>
      <c r="L78" s="10"/>
    </row>
    <row r="79" spans="1:12" ht="15">
      <c r="A79" s="8"/>
      <c r="B79" s="8"/>
      <c r="C79" s="8"/>
      <c r="D79" s="8"/>
      <c r="E79" s="8"/>
      <c r="F79" s="8" t="s">
        <v>75</v>
      </c>
      <c r="G79" s="8"/>
      <c r="H79" s="13">
        <v>0</v>
      </c>
      <c r="I79" s="13">
        <v>0</v>
      </c>
      <c r="J79" s="13">
        <f t="shared" si="10"/>
        <v>0</v>
      </c>
      <c r="K79" s="14">
        <f t="shared" si="11"/>
        <v>0</v>
      </c>
      <c r="L79" s="10"/>
    </row>
    <row r="80" spans="1:12" ht="15">
      <c r="A80" s="8"/>
      <c r="B80" s="8"/>
      <c r="C80" s="8"/>
      <c r="D80" s="8"/>
      <c r="E80" s="8"/>
      <c r="F80" s="8" t="s">
        <v>76</v>
      </c>
      <c r="G80" s="8"/>
      <c r="H80" s="13">
        <v>1527.98</v>
      </c>
      <c r="I80" s="13">
        <v>2500</v>
      </c>
      <c r="J80" s="13">
        <f t="shared" si="10"/>
        <v>-972.02</v>
      </c>
      <c r="K80" s="14">
        <f t="shared" si="11"/>
        <v>0.61119</v>
      </c>
      <c r="L80" s="10"/>
    </row>
    <row r="81" spans="1:12" ht="15">
      <c r="A81" s="8"/>
      <c r="B81" s="8"/>
      <c r="C81" s="8"/>
      <c r="D81" s="8"/>
      <c r="E81" s="8"/>
      <c r="F81" s="8" t="s">
        <v>77</v>
      </c>
      <c r="G81" s="8"/>
      <c r="H81" s="13">
        <v>0</v>
      </c>
      <c r="I81" s="13">
        <v>200</v>
      </c>
      <c r="J81" s="13">
        <f t="shared" si="10"/>
        <v>-200</v>
      </c>
      <c r="K81" s="14">
        <f t="shared" si="11"/>
        <v>0</v>
      </c>
      <c r="L81" s="10"/>
    </row>
    <row r="82" spans="1:12" ht="15.75" thickBot="1">
      <c r="A82" s="8"/>
      <c r="B82" s="8"/>
      <c r="C82" s="8"/>
      <c r="D82" s="8"/>
      <c r="E82" s="8"/>
      <c r="F82" s="8" t="s">
        <v>78</v>
      </c>
      <c r="G82" s="8"/>
      <c r="H82" s="15">
        <v>0</v>
      </c>
      <c r="I82" s="15">
        <v>0</v>
      </c>
      <c r="J82" s="15">
        <f t="shared" si="10"/>
        <v>0</v>
      </c>
      <c r="K82" s="16">
        <f t="shared" si="11"/>
        <v>0</v>
      </c>
      <c r="L82" s="10"/>
    </row>
    <row r="83" spans="1:12" ht="15">
      <c r="A83" s="8"/>
      <c r="B83" s="8"/>
      <c r="C83" s="8"/>
      <c r="D83" s="8"/>
      <c r="E83" s="8" t="s">
        <v>79</v>
      </c>
      <c r="F83" s="8"/>
      <c r="G83" s="8"/>
      <c r="H83" s="13">
        <f>ROUND(SUM(H77:H82),5)</f>
        <v>1527.98</v>
      </c>
      <c r="I83" s="13">
        <f>ROUND(SUM(I77:I82),5)</f>
        <v>2950</v>
      </c>
      <c r="J83" s="13">
        <f t="shared" si="10"/>
        <v>-1422.02</v>
      </c>
      <c r="K83" s="14">
        <f t="shared" si="11"/>
        <v>0.51796</v>
      </c>
      <c r="L83" s="10"/>
    </row>
    <row r="84" spans="1:12" ht="15">
      <c r="A84" s="8"/>
      <c r="B84" s="8"/>
      <c r="C84" s="8"/>
      <c r="D84" s="8"/>
      <c r="E84" s="8" t="s">
        <v>80</v>
      </c>
      <c r="F84" s="8"/>
      <c r="G84" s="8"/>
      <c r="H84" s="13"/>
      <c r="I84" s="13"/>
      <c r="J84" s="13"/>
      <c r="K84" s="14"/>
      <c r="L84" s="10"/>
    </row>
    <row r="85" spans="1:12" ht="15">
      <c r="A85" s="8"/>
      <c r="B85" s="8"/>
      <c r="C85" s="8"/>
      <c r="D85" s="8"/>
      <c r="E85" s="8"/>
      <c r="F85" s="8" t="s">
        <v>81</v>
      </c>
      <c r="G85" s="8"/>
      <c r="H85" s="13">
        <v>12791.65</v>
      </c>
      <c r="I85" s="13">
        <v>29200</v>
      </c>
      <c r="J85" s="13">
        <f aca="true" t="shared" si="12" ref="J85:J97">ROUND((H85-I85),5)</f>
        <v>-16408.35</v>
      </c>
      <c r="K85" s="14">
        <f aca="true" t="shared" si="13" ref="K85:K97">ROUND(IF(I85=0,IF(H85=0,0,1),H85/I85),5)</f>
        <v>0.43807</v>
      </c>
      <c r="L85" s="10"/>
    </row>
    <row r="86" spans="1:12" ht="15">
      <c r="A86" s="8"/>
      <c r="B86" s="8"/>
      <c r="C86" s="8"/>
      <c r="D86" s="8"/>
      <c r="E86" s="8"/>
      <c r="F86" s="8" t="s">
        <v>82</v>
      </c>
      <c r="G86" s="8"/>
      <c r="H86" s="13">
        <v>0</v>
      </c>
      <c r="I86" s="13">
        <v>250</v>
      </c>
      <c r="J86" s="13">
        <f t="shared" si="12"/>
        <v>-250</v>
      </c>
      <c r="K86" s="14">
        <f t="shared" si="13"/>
        <v>0</v>
      </c>
      <c r="L86" s="10"/>
    </row>
    <row r="87" spans="1:12" ht="15">
      <c r="A87" s="8"/>
      <c r="B87" s="8"/>
      <c r="C87" s="8"/>
      <c r="D87" s="8"/>
      <c r="E87" s="8"/>
      <c r="F87" s="8" t="s">
        <v>83</v>
      </c>
      <c r="G87" s="8"/>
      <c r="H87" s="13">
        <v>0</v>
      </c>
      <c r="I87" s="13">
        <v>0</v>
      </c>
      <c r="J87" s="13">
        <f t="shared" si="12"/>
        <v>0</v>
      </c>
      <c r="K87" s="14">
        <f t="shared" si="13"/>
        <v>0</v>
      </c>
      <c r="L87" s="10"/>
    </row>
    <row r="88" spans="1:12" ht="15">
      <c r="A88" s="8"/>
      <c r="B88" s="8"/>
      <c r="C88" s="8"/>
      <c r="D88" s="8"/>
      <c r="E88" s="8"/>
      <c r="F88" s="8" t="s">
        <v>84</v>
      </c>
      <c r="G88" s="8"/>
      <c r="H88" s="13">
        <v>0</v>
      </c>
      <c r="I88" s="13">
        <v>2100</v>
      </c>
      <c r="J88" s="13">
        <f t="shared" si="12"/>
        <v>-2100</v>
      </c>
      <c r="K88" s="14">
        <f t="shared" si="13"/>
        <v>0</v>
      </c>
      <c r="L88" s="10"/>
    </row>
    <row r="89" spans="1:12" ht="15">
      <c r="A89" s="8"/>
      <c r="B89" s="8"/>
      <c r="C89" s="8"/>
      <c r="D89" s="8"/>
      <c r="E89" s="8"/>
      <c r="F89" s="8" t="s">
        <v>85</v>
      </c>
      <c r="G89" s="8"/>
      <c r="H89" s="13">
        <v>2499.97</v>
      </c>
      <c r="I89" s="13">
        <v>5000</v>
      </c>
      <c r="J89" s="13">
        <f t="shared" si="12"/>
        <v>-2500.03</v>
      </c>
      <c r="K89" s="14">
        <f t="shared" si="13"/>
        <v>0.49999</v>
      </c>
      <c r="L89" s="10"/>
    </row>
    <row r="90" spans="1:12" ht="15">
      <c r="A90" s="8"/>
      <c r="B90" s="8"/>
      <c r="C90" s="8"/>
      <c r="D90" s="8"/>
      <c r="E90" s="8"/>
      <c r="F90" s="8" t="s">
        <v>86</v>
      </c>
      <c r="G90" s="8"/>
      <c r="H90" s="13">
        <v>2500.02</v>
      </c>
      <c r="I90" s="13">
        <v>5000</v>
      </c>
      <c r="J90" s="13">
        <f t="shared" si="12"/>
        <v>-2499.98</v>
      </c>
      <c r="K90" s="14">
        <f t="shared" si="13"/>
        <v>0.5</v>
      </c>
      <c r="L90" s="10"/>
    </row>
    <row r="91" spans="1:12" ht="15">
      <c r="A91" s="8"/>
      <c r="B91" s="8"/>
      <c r="C91" s="8"/>
      <c r="D91" s="8"/>
      <c r="E91" s="8"/>
      <c r="F91" s="8" t="s">
        <v>87</v>
      </c>
      <c r="G91" s="8"/>
      <c r="H91" s="13">
        <v>3499.98</v>
      </c>
      <c r="I91" s="13">
        <v>7000</v>
      </c>
      <c r="J91" s="13">
        <f t="shared" si="12"/>
        <v>-3500.02</v>
      </c>
      <c r="K91" s="14">
        <f t="shared" si="13"/>
        <v>0.5</v>
      </c>
      <c r="L91" s="10"/>
    </row>
    <row r="92" spans="1:12" ht="15">
      <c r="A92" s="8"/>
      <c r="B92" s="8"/>
      <c r="C92" s="8"/>
      <c r="D92" s="8"/>
      <c r="E92" s="8"/>
      <c r="F92" s="8" t="s">
        <v>88</v>
      </c>
      <c r="G92" s="8"/>
      <c r="H92" s="13">
        <v>2291.65</v>
      </c>
      <c r="I92" s="13">
        <v>5000</v>
      </c>
      <c r="J92" s="13">
        <f t="shared" si="12"/>
        <v>-2708.35</v>
      </c>
      <c r="K92" s="14">
        <f t="shared" si="13"/>
        <v>0.45833</v>
      </c>
      <c r="L92" s="10"/>
    </row>
    <row r="93" spans="1:12" ht="15">
      <c r="A93" s="8"/>
      <c r="B93" s="8"/>
      <c r="C93" s="8"/>
      <c r="D93" s="8"/>
      <c r="E93" s="8"/>
      <c r="F93" s="8" t="s">
        <v>89</v>
      </c>
      <c r="G93" s="8"/>
      <c r="H93" s="13">
        <v>4583.28</v>
      </c>
      <c r="I93" s="13">
        <v>10000</v>
      </c>
      <c r="J93" s="13">
        <f t="shared" si="12"/>
        <v>-5416.72</v>
      </c>
      <c r="K93" s="14">
        <f t="shared" si="13"/>
        <v>0.45833</v>
      </c>
      <c r="L93" s="10"/>
    </row>
    <row r="94" spans="1:12" ht="15">
      <c r="A94" s="8"/>
      <c r="B94" s="8"/>
      <c r="C94" s="8"/>
      <c r="D94" s="8"/>
      <c r="E94" s="8"/>
      <c r="F94" s="8" t="s">
        <v>90</v>
      </c>
      <c r="G94" s="8"/>
      <c r="H94" s="13">
        <v>3260</v>
      </c>
      <c r="I94" s="13">
        <v>7400</v>
      </c>
      <c r="J94" s="13">
        <f t="shared" si="12"/>
        <v>-4140</v>
      </c>
      <c r="K94" s="14">
        <f t="shared" si="13"/>
        <v>0.44054</v>
      </c>
      <c r="L94" s="10"/>
    </row>
    <row r="95" spans="1:12" ht="15">
      <c r="A95" s="8"/>
      <c r="B95" s="8"/>
      <c r="C95" s="8"/>
      <c r="D95" s="8"/>
      <c r="E95" s="8"/>
      <c r="F95" s="8" t="s">
        <v>91</v>
      </c>
      <c r="G95" s="8"/>
      <c r="H95" s="13">
        <v>0</v>
      </c>
      <c r="I95" s="13">
        <v>500</v>
      </c>
      <c r="J95" s="13">
        <f t="shared" si="12"/>
        <v>-500</v>
      </c>
      <c r="K95" s="14">
        <f t="shared" si="13"/>
        <v>0</v>
      </c>
      <c r="L95" s="10"/>
    </row>
    <row r="96" spans="1:12" ht="15.75" thickBot="1">
      <c r="A96" s="8"/>
      <c r="B96" s="8"/>
      <c r="C96" s="8"/>
      <c r="D96" s="8"/>
      <c r="E96" s="8"/>
      <c r="F96" s="8" t="s">
        <v>92</v>
      </c>
      <c r="G96" s="8"/>
      <c r="H96" s="15">
        <v>0</v>
      </c>
      <c r="I96" s="15">
        <v>0</v>
      </c>
      <c r="J96" s="15">
        <f t="shared" si="12"/>
        <v>0</v>
      </c>
      <c r="K96" s="16">
        <f t="shared" si="13"/>
        <v>0</v>
      </c>
      <c r="L96" s="10"/>
    </row>
    <row r="97" spans="1:12" ht="15">
      <c r="A97" s="8"/>
      <c r="B97" s="8"/>
      <c r="C97" s="8"/>
      <c r="D97" s="8"/>
      <c r="E97" s="8" t="s">
        <v>93</v>
      </c>
      <c r="F97" s="8"/>
      <c r="G97" s="8"/>
      <c r="H97" s="13">
        <f>ROUND(SUM(H84:H96),5)</f>
        <v>31426.55</v>
      </c>
      <c r="I97" s="13">
        <f>ROUND(SUM(I84:I96),5)</f>
        <v>71450</v>
      </c>
      <c r="J97" s="13">
        <f t="shared" si="12"/>
        <v>-40023.45</v>
      </c>
      <c r="K97" s="14">
        <f t="shared" si="13"/>
        <v>0.43984</v>
      </c>
      <c r="L97" s="10"/>
    </row>
    <row r="98" spans="1:12" ht="15">
      <c r="A98" s="8"/>
      <c r="B98" s="8"/>
      <c r="C98" s="8"/>
      <c r="D98" s="8"/>
      <c r="E98" s="8" t="s">
        <v>94</v>
      </c>
      <c r="F98" s="8"/>
      <c r="G98" s="8"/>
      <c r="H98" s="13"/>
      <c r="I98" s="13"/>
      <c r="J98" s="13"/>
      <c r="K98" s="14"/>
      <c r="L98" s="10"/>
    </row>
    <row r="99" spans="1:12" ht="15">
      <c r="A99" s="8"/>
      <c r="B99" s="8"/>
      <c r="C99" s="8"/>
      <c r="D99" s="8"/>
      <c r="E99" s="8"/>
      <c r="F99" s="8" t="s">
        <v>95</v>
      </c>
      <c r="G99" s="8"/>
      <c r="H99" s="13">
        <v>0</v>
      </c>
      <c r="I99" s="13">
        <v>250</v>
      </c>
      <c r="J99" s="13">
        <f aca="true" t="shared" si="14" ref="J99:J110">ROUND((H99-I99),5)</f>
        <v>-250</v>
      </c>
      <c r="K99" s="14">
        <f aca="true" t="shared" si="15" ref="K99:K110">ROUND(IF(I99=0,IF(H99=0,0,1),H99/I99),5)</f>
        <v>0</v>
      </c>
      <c r="L99" s="10"/>
    </row>
    <row r="100" spans="1:12" ht="15">
      <c r="A100" s="8"/>
      <c r="B100" s="8"/>
      <c r="C100" s="8"/>
      <c r="D100" s="8"/>
      <c r="E100" s="8"/>
      <c r="F100" s="8" t="s">
        <v>96</v>
      </c>
      <c r="G100" s="8"/>
      <c r="H100" s="13">
        <v>4420.1</v>
      </c>
      <c r="I100" s="13">
        <v>8800</v>
      </c>
      <c r="J100" s="13">
        <f t="shared" si="14"/>
        <v>-4379.9</v>
      </c>
      <c r="K100" s="14">
        <f t="shared" si="15"/>
        <v>0.50228</v>
      </c>
      <c r="L100" s="10"/>
    </row>
    <row r="101" spans="1:12" ht="15">
      <c r="A101" s="8"/>
      <c r="B101" s="8"/>
      <c r="C101" s="8"/>
      <c r="D101" s="8"/>
      <c r="E101" s="8"/>
      <c r="F101" s="8" t="s">
        <v>97</v>
      </c>
      <c r="G101" s="8"/>
      <c r="H101" s="13">
        <v>438.95</v>
      </c>
      <c r="I101" s="13">
        <v>1500</v>
      </c>
      <c r="J101" s="13">
        <f t="shared" si="14"/>
        <v>-1061.05</v>
      </c>
      <c r="K101" s="14">
        <f t="shared" si="15"/>
        <v>0.29263</v>
      </c>
      <c r="L101" s="10"/>
    </row>
    <row r="102" spans="1:12" ht="15">
      <c r="A102" s="8"/>
      <c r="B102" s="8"/>
      <c r="C102" s="8"/>
      <c r="D102" s="8"/>
      <c r="E102" s="8"/>
      <c r="F102" s="8" t="s">
        <v>98</v>
      </c>
      <c r="G102" s="8"/>
      <c r="H102" s="13">
        <v>0</v>
      </c>
      <c r="I102" s="13">
        <v>3000</v>
      </c>
      <c r="J102" s="13">
        <f t="shared" si="14"/>
        <v>-3000</v>
      </c>
      <c r="K102" s="14">
        <f t="shared" si="15"/>
        <v>0</v>
      </c>
      <c r="L102" s="10"/>
    </row>
    <row r="103" spans="1:12" ht="15">
      <c r="A103" s="8"/>
      <c r="B103" s="8"/>
      <c r="C103" s="8"/>
      <c r="D103" s="8"/>
      <c r="E103" s="8"/>
      <c r="F103" s="8" t="s">
        <v>99</v>
      </c>
      <c r="G103" s="8"/>
      <c r="H103" s="13">
        <v>300</v>
      </c>
      <c r="I103" s="13">
        <v>1200</v>
      </c>
      <c r="J103" s="13">
        <f t="shared" si="14"/>
        <v>-900</v>
      </c>
      <c r="K103" s="14">
        <f t="shared" si="15"/>
        <v>0.25</v>
      </c>
      <c r="L103" s="10"/>
    </row>
    <row r="104" spans="1:12" ht="15">
      <c r="A104" s="8"/>
      <c r="B104" s="8"/>
      <c r="C104" s="8"/>
      <c r="D104" s="8"/>
      <c r="E104" s="8"/>
      <c r="F104" s="8" t="s">
        <v>100</v>
      </c>
      <c r="G104" s="8"/>
      <c r="H104" s="13">
        <v>0</v>
      </c>
      <c r="I104" s="13">
        <v>0</v>
      </c>
      <c r="J104" s="13">
        <f t="shared" si="14"/>
        <v>0</v>
      </c>
      <c r="K104" s="14">
        <f t="shared" si="15"/>
        <v>0</v>
      </c>
      <c r="L104" s="10"/>
    </row>
    <row r="105" spans="1:12" ht="15">
      <c r="A105" s="8"/>
      <c r="B105" s="8"/>
      <c r="C105" s="8"/>
      <c r="D105" s="8"/>
      <c r="E105" s="8"/>
      <c r="F105" s="8" t="s">
        <v>101</v>
      </c>
      <c r="G105" s="8"/>
      <c r="H105" s="13">
        <v>11178.74</v>
      </c>
      <c r="I105" s="13">
        <v>11178.74</v>
      </c>
      <c r="J105" s="13">
        <f t="shared" si="14"/>
        <v>0</v>
      </c>
      <c r="K105" s="14">
        <f t="shared" si="15"/>
        <v>1</v>
      </c>
      <c r="L105" s="10"/>
    </row>
    <row r="106" spans="1:12" ht="15">
      <c r="A106" s="8"/>
      <c r="B106" s="8"/>
      <c r="C106" s="8"/>
      <c r="D106" s="8"/>
      <c r="E106" s="8"/>
      <c r="F106" s="8" t="s">
        <v>102</v>
      </c>
      <c r="G106" s="8"/>
      <c r="H106" s="13">
        <v>0</v>
      </c>
      <c r="I106" s="13">
        <v>0</v>
      </c>
      <c r="J106" s="13">
        <f t="shared" si="14"/>
        <v>0</v>
      </c>
      <c r="K106" s="14">
        <f t="shared" si="15"/>
        <v>0</v>
      </c>
      <c r="L106" s="10"/>
    </row>
    <row r="107" spans="1:12" ht="15">
      <c r="A107" s="8"/>
      <c r="B107" s="8"/>
      <c r="C107" s="8"/>
      <c r="D107" s="8"/>
      <c r="E107" s="8"/>
      <c r="F107" s="8" t="s">
        <v>103</v>
      </c>
      <c r="G107" s="8"/>
      <c r="H107" s="13">
        <v>0</v>
      </c>
      <c r="I107" s="13">
        <v>0</v>
      </c>
      <c r="J107" s="13">
        <f t="shared" si="14"/>
        <v>0</v>
      </c>
      <c r="K107" s="14">
        <f t="shared" si="15"/>
        <v>0</v>
      </c>
      <c r="L107" s="10"/>
    </row>
    <row r="108" spans="1:12" s="5" customFormat="1" ht="27" customHeight="1">
      <c r="A108" s="23"/>
      <c r="B108" s="23"/>
      <c r="C108" s="23"/>
      <c r="D108" s="23"/>
      <c r="E108" s="23"/>
      <c r="F108" s="67" t="s">
        <v>151</v>
      </c>
      <c r="G108" s="67"/>
      <c r="H108" s="27">
        <v>0</v>
      </c>
      <c r="I108" s="27">
        <v>1500</v>
      </c>
      <c r="J108" s="27">
        <f t="shared" si="14"/>
        <v>-1500</v>
      </c>
      <c r="K108" s="28">
        <f t="shared" si="15"/>
        <v>0</v>
      </c>
      <c r="L108" s="26"/>
    </row>
    <row r="109" spans="1:12" ht="15.75" thickBot="1">
      <c r="A109" s="8"/>
      <c r="B109" s="8"/>
      <c r="C109" s="8"/>
      <c r="D109" s="8"/>
      <c r="E109" s="8"/>
      <c r="F109" s="8" t="s">
        <v>104</v>
      </c>
      <c r="G109" s="8"/>
      <c r="H109" s="15">
        <v>0</v>
      </c>
      <c r="I109" s="15">
        <v>0</v>
      </c>
      <c r="J109" s="15">
        <f t="shared" si="14"/>
        <v>0</v>
      </c>
      <c r="K109" s="16">
        <f t="shared" si="15"/>
        <v>0</v>
      </c>
      <c r="L109" s="10"/>
    </row>
    <row r="110" spans="1:12" ht="15">
      <c r="A110" s="8"/>
      <c r="B110" s="8"/>
      <c r="C110" s="8"/>
      <c r="D110" s="8"/>
      <c r="E110" s="8" t="s">
        <v>105</v>
      </c>
      <c r="F110" s="8"/>
      <c r="G110" s="8"/>
      <c r="H110" s="13">
        <f>ROUND(SUM(H98:H109),5)</f>
        <v>16337.79</v>
      </c>
      <c r="I110" s="13">
        <f>ROUND(SUM(I98:I109),5)</f>
        <v>27428.74</v>
      </c>
      <c r="J110" s="13">
        <f t="shared" si="14"/>
        <v>-11090.95</v>
      </c>
      <c r="K110" s="14">
        <f t="shared" si="15"/>
        <v>0.59564</v>
      </c>
      <c r="L110" s="10"/>
    </row>
    <row r="111" spans="1:12" ht="15">
      <c r="A111" s="8"/>
      <c r="B111" s="8"/>
      <c r="C111" s="8"/>
      <c r="D111" s="8"/>
      <c r="E111" s="8" t="s">
        <v>106</v>
      </c>
      <c r="F111" s="8"/>
      <c r="G111" s="8"/>
      <c r="H111" s="13"/>
      <c r="I111" s="13"/>
      <c r="J111" s="13"/>
      <c r="K111" s="14"/>
      <c r="L111" s="10"/>
    </row>
    <row r="112" spans="1:12" ht="15">
      <c r="A112" s="8"/>
      <c r="B112" s="8"/>
      <c r="C112" s="8"/>
      <c r="D112" s="8"/>
      <c r="E112" s="8"/>
      <c r="F112" s="8" t="s">
        <v>107</v>
      </c>
      <c r="G112" s="8"/>
      <c r="H112" s="17">
        <v>25516.21</v>
      </c>
      <c r="I112" s="17">
        <v>54060</v>
      </c>
      <c r="J112" s="17">
        <f>ROUND((H112-I112),5)</f>
        <v>-28543.79</v>
      </c>
      <c r="K112" s="18">
        <f>ROUND(IF(I112=0,IF(H112=0,0,1),H112/I112),5)</f>
        <v>0.472</v>
      </c>
      <c r="L112" s="10"/>
    </row>
    <row r="113" spans="1:12" ht="15.75" thickBot="1">
      <c r="A113" s="8"/>
      <c r="B113" s="8"/>
      <c r="C113" s="8"/>
      <c r="D113" s="8"/>
      <c r="E113" s="8"/>
      <c r="F113" s="8"/>
      <c r="G113" s="8" t="s">
        <v>108</v>
      </c>
      <c r="H113" s="15">
        <v>3221</v>
      </c>
      <c r="I113" s="15">
        <v>3250</v>
      </c>
      <c r="J113" s="15">
        <f>ROUND((H113-I113),5)</f>
        <v>-29</v>
      </c>
      <c r="K113" s="16">
        <f>ROUND(IF(I113=0,IF(H113=0,0,1),H113/I113),5)</f>
        <v>0.99108</v>
      </c>
      <c r="L113" s="10"/>
    </row>
    <row r="114" spans="1:12" ht="15">
      <c r="A114" s="8"/>
      <c r="B114" s="8"/>
      <c r="C114" s="8"/>
      <c r="D114" s="8"/>
      <c r="E114" s="8"/>
      <c r="F114" s="8" t="s">
        <v>109</v>
      </c>
      <c r="G114" s="8"/>
      <c r="H114" s="13">
        <f>ROUND(SUM(H112:H113),5)</f>
        <v>28737.21</v>
      </c>
      <c r="I114" s="13">
        <f>ROUND(SUM(I112:I113),5)</f>
        <v>57310</v>
      </c>
      <c r="J114" s="13">
        <f>ROUND((H114-I114),5)</f>
        <v>-28572.79</v>
      </c>
      <c r="K114" s="14">
        <f>ROUND(IF(I114=0,IF(H114=0,0,1),H114/I114),5)</f>
        <v>0.50143</v>
      </c>
      <c r="L114" s="10"/>
    </row>
    <row r="115" spans="1:12" ht="15">
      <c r="A115" s="8"/>
      <c r="B115" s="8"/>
      <c r="C115" s="8"/>
      <c r="D115" s="8"/>
      <c r="E115" s="8"/>
      <c r="F115" s="8" t="s">
        <v>110</v>
      </c>
      <c r="G115" s="8"/>
      <c r="H115" s="13"/>
      <c r="I115" s="13"/>
      <c r="J115" s="13"/>
      <c r="K115" s="14"/>
      <c r="L115" s="10"/>
    </row>
    <row r="116" spans="1:12" ht="15">
      <c r="A116" s="8"/>
      <c r="B116" s="8"/>
      <c r="C116" s="8"/>
      <c r="D116" s="8"/>
      <c r="E116" s="8"/>
      <c r="F116" s="8"/>
      <c r="G116" s="8" t="s">
        <v>111</v>
      </c>
      <c r="H116" s="13">
        <v>0</v>
      </c>
      <c r="I116" s="13">
        <v>0</v>
      </c>
      <c r="J116" s="13">
        <f aca="true" t="shared" si="16" ref="J116:J121">ROUND((H116-I116),5)</f>
        <v>0</v>
      </c>
      <c r="K116" s="14">
        <f aca="true" t="shared" si="17" ref="K116:K121">ROUND(IF(I116=0,IF(H116=0,0,1),H116/I116),5)</f>
        <v>0</v>
      </c>
      <c r="L116" s="10"/>
    </row>
    <row r="117" spans="1:12" ht="15.75" thickBot="1">
      <c r="A117" s="8"/>
      <c r="B117" s="8"/>
      <c r="C117" s="8"/>
      <c r="D117" s="8"/>
      <c r="E117" s="8"/>
      <c r="F117" s="8"/>
      <c r="G117" s="8" t="s">
        <v>112</v>
      </c>
      <c r="H117" s="15">
        <v>0</v>
      </c>
      <c r="I117" s="15">
        <v>72000</v>
      </c>
      <c r="J117" s="15">
        <f t="shared" si="16"/>
        <v>-72000</v>
      </c>
      <c r="K117" s="16">
        <f t="shared" si="17"/>
        <v>0</v>
      </c>
      <c r="L117" s="10"/>
    </row>
    <row r="118" spans="1:12" ht="15">
      <c r="A118" s="8"/>
      <c r="B118" s="8"/>
      <c r="C118" s="8"/>
      <c r="D118" s="8"/>
      <c r="E118" s="8"/>
      <c r="F118" s="8" t="s">
        <v>113</v>
      </c>
      <c r="G118" s="8"/>
      <c r="H118" s="13">
        <f>ROUND(SUM(H115:H117),5)</f>
        <v>0</v>
      </c>
      <c r="I118" s="13">
        <f>ROUND(SUM(I115:I117),5)</f>
        <v>72000</v>
      </c>
      <c r="J118" s="13">
        <f t="shared" si="16"/>
        <v>-72000</v>
      </c>
      <c r="K118" s="14">
        <f t="shared" si="17"/>
        <v>0</v>
      </c>
      <c r="L118" s="10"/>
    </row>
    <row r="119" spans="1:12" s="5" customFormat="1" ht="38.25" customHeight="1">
      <c r="A119" s="23"/>
      <c r="B119" s="23"/>
      <c r="C119" s="23"/>
      <c r="D119" s="23"/>
      <c r="E119" s="23"/>
      <c r="F119" s="69" t="s">
        <v>114</v>
      </c>
      <c r="G119" s="69"/>
      <c r="H119" s="36">
        <v>3405</v>
      </c>
      <c r="I119" s="36">
        <v>2000</v>
      </c>
      <c r="J119" s="39">
        <f t="shared" si="16"/>
        <v>1405</v>
      </c>
      <c r="K119" s="37">
        <f t="shared" si="17"/>
        <v>1.7025</v>
      </c>
      <c r="L119" s="38" t="s">
        <v>153</v>
      </c>
    </row>
    <row r="120" spans="1:12" ht="15.75" thickBot="1">
      <c r="A120" s="8"/>
      <c r="B120" s="8"/>
      <c r="C120" s="8"/>
      <c r="D120" s="8"/>
      <c r="E120" s="8"/>
      <c r="F120" s="8" t="s">
        <v>115</v>
      </c>
      <c r="G120" s="8"/>
      <c r="H120" s="15">
        <v>0</v>
      </c>
      <c r="I120" s="15">
        <v>0</v>
      </c>
      <c r="J120" s="15">
        <f t="shared" si="16"/>
        <v>0</v>
      </c>
      <c r="K120" s="16">
        <f t="shared" si="17"/>
        <v>0</v>
      </c>
      <c r="L120" s="10"/>
    </row>
    <row r="121" spans="1:12" ht="15">
      <c r="A121" s="8"/>
      <c r="B121" s="8"/>
      <c r="C121" s="8"/>
      <c r="D121" s="8"/>
      <c r="E121" s="8" t="s">
        <v>116</v>
      </c>
      <c r="F121" s="8"/>
      <c r="G121" s="8"/>
      <c r="H121" s="13">
        <f>ROUND(H111+H114+SUM(H118:H120),5)</f>
        <v>32142.21</v>
      </c>
      <c r="I121" s="13">
        <f>ROUND(I111+I114+SUM(I118:I120),5)</f>
        <v>131310</v>
      </c>
      <c r="J121" s="13">
        <f t="shared" si="16"/>
        <v>-99167.79</v>
      </c>
      <c r="K121" s="14">
        <f t="shared" si="17"/>
        <v>0.24478</v>
      </c>
      <c r="L121" s="10"/>
    </row>
    <row r="122" spans="1:12" ht="15">
      <c r="A122" s="8"/>
      <c r="B122" s="8"/>
      <c r="C122" s="8"/>
      <c r="D122" s="8"/>
      <c r="E122" s="8" t="s">
        <v>117</v>
      </c>
      <c r="F122" s="8"/>
      <c r="G122" s="8"/>
      <c r="H122" s="13"/>
      <c r="I122" s="13"/>
      <c r="J122" s="13"/>
      <c r="K122" s="14"/>
      <c r="L122" s="10"/>
    </row>
    <row r="123" spans="1:12" ht="15">
      <c r="A123" s="8"/>
      <c r="B123" s="8"/>
      <c r="C123" s="8"/>
      <c r="D123" s="8"/>
      <c r="E123" s="8"/>
      <c r="F123" s="8" t="s">
        <v>118</v>
      </c>
      <c r="G123" s="8"/>
      <c r="H123" s="13">
        <v>0</v>
      </c>
      <c r="I123" s="13">
        <v>750</v>
      </c>
      <c r="J123" s="13">
        <f aca="true" t="shared" si="18" ref="J123:J129">ROUND((H123-I123),5)</f>
        <v>-750</v>
      </c>
      <c r="K123" s="14">
        <f aca="true" t="shared" si="19" ref="K123:K129">ROUND(IF(I123=0,IF(H123=0,0,1),H123/I123),5)</f>
        <v>0</v>
      </c>
      <c r="L123" s="10"/>
    </row>
    <row r="124" spans="1:12" ht="15">
      <c r="A124" s="8"/>
      <c r="B124" s="8"/>
      <c r="C124" s="8"/>
      <c r="D124" s="8"/>
      <c r="E124" s="8"/>
      <c r="F124" s="8" t="s">
        <v>119</v>
      </c>
      <c r="G124" s="8"/>
      <c r="H124" s="13">
        <v>0</v>
      </c>
      <c r="I124" s="13">
        <v>0</v>
      </c>
      <c r="J124" s="13">
        <f t="shared" si="18"/>
        <v>0</v>
      </c>
      <c r="K124" s="14">
        <f t="shared" si="19"/>
        <v>0</v>
      </c>
      <c r="L124" s="10"/>
    </row>
    <row r="125" spans="1:12" ht="15">
      <c r="A125" s="8"/>
      <c r="B125" s="8"/>
      <c r="C125" s="8"/>
      <c r="D125" s="8"/>
      <c r="E125" s="8"/>
      <c r="F125" s="8" t="s">
        <v>120</v>
      </c>
      <c r="G125" s="8"/>
      <c r="H125" s="13">
        <v>1000</v>
      </c>
      <c r="I125" s="13">
        <v>1000</v>
      </c>
      <c r="J125" s="13">
        <f t="shared" si="18"/>
        <v>0</v>
      </c>
      <c r="K125" s="14">
        <f t="shared" si="19"/>
        <v>1</v>
      </c>
      <c r="L125" s="10"/>
    </row>
    <row r="126" spans="1:12" s="6" customFormat="1" ht="161.25" customHeight="1">
      <c r="A126" s="29"/>
      <c r="B126" s="29"/>
      <c r="C126" s="29"/>
      <c r="D126" s="29"/>
      <c r="E126" s="29"/>
      <c r="F126" s="68" t="s">
        <v>121</v>
      </c>
      <c r="G126" s="68"/>
      <c r="H126" s="30">
        <v>2015.92</v>
      </c>
      <c r="I126" s="30">
        <v>1000</v>
      </c>
      <c r="J126" s="40">
        <f t="shared" si="18"/>
        <v>1015.92</v>
      </c>
      <c r="K126" s="31">
        <f t="shared" si="19"/>
        <v>2.01592</v>
      </c>
      <c r="L126" s="7" t="s">
        <v>152</v>
      </c>
    </row>
    <row r="127" spans="1:12" ht="15">
      <c r="A127" s="8"/>
      <c r="B127" s="8"/>
      <c r="C127" s="8"/>
      <c r="D127" s="8"/>
      <c r="E127" s="8"/>
      <c r="F127" s="8" t="s">
        <v>122</v>
      </c>
      <c r="G127" s="8"/>
      <c r="H127" s="13">
        <v>189.69</v>
      </c>
      <c r="I127" s="13">
        <v>250</v>
      </c>
      <c r="J127" s="13">
        <f t="shared" si="18"/>
        <v>-60.31</v>
      </c>
      <c r="K127" s="14">
        <f t="shared" si="19"/>
        <v>0.75876</v>
      </c>
      <c r="L127" s="10"/>
    </row>
    <row r="128" spans="1:12" ht="15.75" thickBot="1">
      <c r="A128" s="8"/>
      <c r="B128" s="8"/>
      <c r="C128" s="8"/>
      <c r="D128" s="8"/>
      <c r="E128" s="8"/>
      <c r="F128" s="8" t="s">
        <v>123</v>
      </c>
      <c r="G128" s="8"/>
      <c r="H128" s="15">
        <v>0</v>
      </c>
      <c r="I128" s="15">
        <v>0</v>
      </c>
      <c r="J128" s="15">
        <f t="shared" si="18"/>
        <v>0</v>
      </c>
      <c r="K128" s="16">
        <f t="shared" si="19"/>
        <v>0</v>
      </c>
      <c r="L128" s="10"/>
    </row>
    <row r="129" spans="1:12" ht="15">
      <c r="A129" s="8"/>
      <c r="B129" s="8"/>
      <c r="C129" s="8"/>
      <c r="D129" s="8"/>
      <c r="E129" s="8" t="s">
        <v>124</v>
      </c>
      <c r="F129" s="8"/>
      <c r="G129" s="8"/>
      <c r="H129" s="13">
        <f>ROUND(SUM(H122:H128),5)</f>
        <v>3205.61</v>
      </c>
      <c r="I129" s="13">
        <f>ROUND(SUM(I122:I128),5)</f>
        <v>3000</v>
      </c>
      <c r="J129" s="13">
        <f t="shared" si="18"/>
        <v>205.61</v>
      </c>
      <c r="K129" s="14">
        <f t="shared" si="19"/>
        <v>1.06854</v>
      </c>
      <c r="L129" s="10"/>
    </row>
    <row r="130" spans="1:12" ht="15">
      <c r="A130" s="8"/>
      <c r="B130" s="8"/>
      <c r="C130" s="8"/>
      <c r="D130" s="8"/>
      <c r="E130" s="8" t="s">
        <v>125</v>
      </c>
      <c r="F130" s="8"/>
      <c r="G130" s="8"/>
      <c r="H130" s="13"/>
      <c r="I130" s="13"/>
      <c r="J130" s="13"/>
      <c r="K130" s="14"/>
      <c r="L130" s="10"/>
    </row>
    <row r="131" spans="1:12" ht="15">
      <c r="A131" s="8"/>
      <c r="B131" s="8"/>
      <c r="C131" s="8"/>
      <c r="D131" s="8"/>
      <c r="E131" s="8"/>
      <c r="F131" s="8" t="s">
        <v>126</v>
      </c>
      <c r="G131" s="8"/>
      <c r="H131" s="13">
        <v>0</v>
      </c>
      <c r="I131" s="13">
        <v>150</v>
      </c>
      <c r="J131" s="13">
        <f>ROUND((H131-I131),5)</f>
        <v>-150</v>
      </c>
      <c r="K131" s="14">
        <f>ROUND(IF(I131=0,IF(H131=0,0,1),H131/I131),5)</f>
        <v>0</v>
      </c>
      <c r="L131" s="10"/>
    </row>
    <row r="132" spans="1:12" ht="15.75" thickBot="1">
      <c r="A132" s="8"/>
      <c r="B132" s="8"/>
      <c r="C132" s="8"/>
      <c r="D132" s="8"/>
      <c r="E132" s="8"/>
      <c r="F132" s="8" t="s">
        <v>127</v>
      </c>
      <c r="G132" s="8"/>
      <c r="H132" s="15">
        <v>0</v>
      </c>
      <c r="I132" s="15">
        <v>0</v>
      </c>
      <c r="J132" s="15">
        <f>ROUND((H132-I132),5)</f>
        <v>0</v>
      </c>
      <c r="K132" s="16">
        <f>ROUND(IF(I132=0,IF(H132=0,0,1),H132/I132),5)</f>
        <v>0</v>
      </c>
      <c r="L132" s="10"/>
    </row>
    <row r="133" spans="1:12" ht="15">
      <c r="A133" s="8"/>
      <c r="B133" s="8"/>
      <c r="C133" s="8"/>
      <c r="D133" s="8"/>
      <c r="E133" s="8" t="s">
        <v>128</v>
      </c>
      <c r="F133" s="8"/>
      <c r="G133" s="8"/>
      <c r="H133" s="13">
        <f>ROUND(SUM(H130:H132),5)</f>
        <v>0</v>
      </c>
      <c r="I133" s="13">
        <f>ROUND(SUM(I130:I132),5)</f>
        <v>150</v>
      </c>
      <c r="J133" s="13">
        <f>ROUND((H133-I133),5)</f>
        <v>-150</v>
      </c>
      <c r="K133" s="14">
        <f>ROUND(IF(I133=0,IF(H133=0,0,1),H133/I133),5)</f>
        <v>0</v>
      </c>
      <c r="L133" s="10"/>
    </row>
    <row r="134" spans="1:12" ht="15">
      <c r="A134" s="8"/>
      <c r="B134" s="8"/>
      <c r="C134" s="8"/>
      <c r="D134" s="8"/>
      <c r="E134" s="8" t="s">
        <v>129</v>
      </c>
      <c r="F134" s="8"/>
      <c r="G134" s="8"/>
      <c r="H134" s="13"/>
      <c r="I134" s="13"/>
      <c r="J134" s="13"/>
      <c r="K134" s="14"/>
      <c r="L134" s="10"/>
    </row>
    <row r="135" spans="1:12" ht="15">
      <c r="A135" s="8"/>
      <c r="B135" s="8"/>
      <c r="C135" s="8"/>
      <c r="D135" s="8"/>
      <c r="E135" s="8"/>
      <c r="F135" s="8" t="s">
        <v>130</v>
      </c>
      <c r="G135" s="8"/>
      <c r="H135" s="13">
        <v>386.35</v>
      </c>
      <c r="I135" s="13">
        <v>750</v>
      </c>
      <c r="J135" s="13">
        <f>ROUND((H135-I135),5)</f>
        <v>-363.65</v>
      </c>
      <c r="K135" s="14">
        <f>ROUND(IF(I135=0,IF(H135=0,0,1),H135/I135),5)</f>
        <v>0.51513</v>
      </c>
      <c r="L135" s="10"/>
    </row>
    <row r="136" spans="1:12" ht="15.75" thickBot="1">
      <c r="A136" s="8"/>
      <c r="B136" s="8"/>
      <c r="C136" s="8"/>
      <c r="D136" s="8"/>
      <c r="E136" s="8"/>
      <c r="F136" s="8" t="s">
        <v>131</v>
      </c>
      <c r="G136" s="8"/>
      <c r="H136" s="15">
        <v>0</v>
      </c>
      <c r="I136" s="15">
        <v>0</v>
      </c>
      <c r="J136" s="15">
        <f>ROUND((H136-I136),5)</f>
        <v>0</v>
      </c>
      <c r="K136" s="16">
        <f>ROUND(IF(I136=0,IF(H136=0,0,1),H136/I136),5)</f>
        <v>0</v>
      </c>
      <c r="L136" s="10"/>
    </row>
    <row r="137" spans="1:12" ht="15">
      <c r="A137" s="8"/>
      <c r="B137" s="8"/>
      <c r="C137" s="8"/>
      <c r="D137" s="8"/>
      <c r="E137" s="8" t="s">
        <v>132</v>
      </c>
      <c r="F137" s="8"/>
      <c r="G137" s="8"/>
      <c r="H137" s="13">
        <f>ROUND(SUM(H134:H136),5)</f>
        <v>386.35</v>
      </c>
      <c r="I137" s="13">
        <f>ROUND(SUM(I134:I136),5)</f>
        <v>750</v>
      </c>
      <c r="J137" s="13">
        <f>ROUND((H137-I137),5)</f>
        <v>-363.65</v>
      </c>
      <c r="K137" s="14">
        <f>ROUND(IF(I137=0,IF(H137=0,0,1),H137/I137),5)</f>
        <v>0.51513</v>
      </c>
      <c r="L137" s="10"/>
    </row>
    <row r="138" spans="1:12" ht="15">
      <c r="A138" s="8"/>
      <c r="B138" s="8"/>
      <c r="C138" s="8"/>
      <c r="D138" s="8"/>
      <c r="E138" s="8" t="s">
        <v>133</v>
      </c>
      <c r="F138" s="8"/>
      <c r="G138" s="8"/>
      <c r="H138" s="13"/>
      <c r="I138" s="13"/>
      <c r="J138" s="13"/>
      <c r="K138" s="14"/>
      <c r="L138" s="10"/>
    </row>
    <row r="139" spans="1:12" ht="15">
      <c r="A139" s="8"/>
      <c r="B139" s="8"/>
      <c r="C139" s="8"/>
      <c r="D139" s="8"/>
      <c r="E139" s="8"/>
      <c r="F139" s="8" t="s">
        <v>134</v>
      </c>
      <c r="G139" s="8"/>
      <c r="H139" s="13">
        <v>0</v>
      </c>
      <c r="I139" s="13">
        <v>360</v>
      </c>
      <c r="J139" s="13">
        <f aca="true" t="shared" si="20" ref="J139:J149">ROUND((H139-I139),5)</f>
        <v>-360</v>
      </c>
      <c r="K139" s="14">
        <f aca="true" t="shared" si="21" ref="K139:K149">ROUND(IF(I139=0,IF(H139=0,0,1),H139/I139),5)</f>
        <v>0</v>
      </c>
      <c r="L139" s="10"/>
    </row>
    <row r="140" spans="1:12" ht="15">
      <c r="A140" s="8"/>
      <c r="B140" s="8"/>
      <c r="C140" s="8"/>
      <c r="D140" s="8"/>
      <c r="E140" s="8"/>
      <c r="F140" s="8" t="s">
        <v>135</v>
      </c>
      <c r="G140" s="8"/>
      <c r="H140" s="13">
        <v>0</v>
      </c>
      <c r="I140" s="13">
        <v>150</v>
      </c>
      <c r="J140" s="13">
        <f t="shared" si="20"/>
        <v>-150</v>
      </c>
      <c r="K140" s="14">
        <f t="shared" si="21"/>
        <v>0</v>
      </c>
      <c r="L140" s="10"/>
    </row>
    <row r="141" spans="1:12" ht="15">
      <c r="A141" s="8"/>
      <c r="B141" s="8"/>
      <c r="C141" s="8"/>
      <c r="D141" s="8"/>
      <c r="E141" s="8"/>
      <c r="F141" s="8" t="s">
        <v>136</v>
      </c>
      <c r="G141" s="8"/>
      <c r="H141" s="13">
        <v>0</v>
      </c>
      <c r="I141" s="13">
        <v>150</v>
      </c>
      <c r="J141" s="13">
        <f t="shared" si="20"/>
        <v>-150</v>
      </c>
      <c r="K141" s="14">
        <f t="shared" si="21"/>
        <v>0</v>
      </c>
      <c r="L141" s="10"/>
    </row>
    <row r="142" spans="1:12" ht="15">
      <c r="A142" s="8"/>
      <c r="B142" s="8"/>
      <c r="C142" s="8"/>
      <c r="D142" s="8"/>
      <c r="E142" s="8"/>
      <c r="F142" s="8" t="s">
        <v>137</v>
      </c>
      <c r="G142" s="8"/>
      <c r="H142" s="13">
        <v>0</v>
      </c>
      <c r="I142" s="13">
        <v>250</v>
      </c>
      <c r="J142" s="13">
        <f t="shared" si="20"/>
        <v>-250</v>
      </c>
      <c r="K142" s="14">
        <f t="shared" si="21"/>
        <v>0</v>
      </c>
      <c r="L142" s="10"/>
    </row>
    <row r="143" spans="1:12" ht="15">
      <c r="A143" s="8"/>
      <c r="B143" s="8"/>
      <c r="C143" s="8"/>
      <c r="D143" s="8"/>
      <c r="E143" s="8"/>
      <c r="F143" s="8" t="s">
        <v>138</v>
      </c>
      <c r="G143" s="8"/>
      <c r="H143" s="13">
        <v>0</v>
      </c>
      <c r="I143" s="13">
        <v>150</v>
      </c>
      <c r="J143" s="13">
        <f t="shared" si="20"/>
        <v>-150</v>
      </c>
      <c r="K143" s="14">
        <f t="shared" si="21"/>
        <v>0</v>
      </c>
      <c r="L143" s="10"/>
    </row>
    <row r="144" spans="1:12" ht="15">
      <c r="A144" s="8"/>
      <c r="B144" s="8"/>
      <c r="C144" s="8"/>
      <c r="D144" s="8"/>
      <c r="E144" s="8"/>
      <c r="F144" s="8" t="s">
        <v>139</v>
      </c>
      <c r="G144" s="8"/>
      <c r="H144" s="13">
        <v>0</v>
      </c>
      <c r="I144" s="13">
        <v>0</v>
      </c>
      <c r="J144" s="13">
        <f t="shared" si="20"/>
        <v>0</v>
      </c>
      <c r="K144" s="14">
        <f t="shared" si="21"/>
        <v>0</v>
      </c>
      <c r="L144" s="10"/>
    </row>
    <row r="145" spans="1:12" ht="15.75" thickBot="1">
      <c r="A145" s="8"/>
      <c r="B145" s="8"/>
      <c r="C145" s="8"/>
      <c r="D145" s="8"/>
      <c r="E145" s="8"/>
      <c r="F145" s="8" t="s">
        <v>140</v>
      </c>
      <c r="G145" s="8"/>
      <c r="H145" s="17">
        <v>0</v>
      </c>
      <c r="I145" s="17">
        <v>0</v>
      </c>
      <c r="J145" s="17">
        <f t="shared" si="20"/>
        <v>0</v>
      </c>
      <c r="K145" s="18">
        <f t="shared" si="21"/>
        <v>0</v>
      </c>
      <c r="L145" s="10"/>
    </row>
    <row r="146" spans="1:12" ht="15.75" thickBot="1">
      <c r="A146" s="8"/>
      <c r="B146" s="8"/>
      <c r="C146" s="8"/>
      <c r="D146" s="8"/>
      <c r="E146" s="8" t="s">
        <v>141</v>
      </c>
      <c r="F146" s="8"/>
      <c r="G146" s="8"/>
      <c r="H146" s="19">
        <f>ROUND(SUM(H138:H145),5)</f>
        <v>0</v>
      </c>
      <c r="I146" s="19">
        <f>ROUND(SUM(I138:I145),5)</f>
        <v>1060</v>
      </c>
      <c r="J146" s="19">
        <f t="shared" si="20"/>
        <v>-1060</v>
      </c>
      <c r="K146" s="20">
        <f t="shared" si="21"/>
        <v>0</v>
      </c>
      <c r="L146" s="10"/>
    </row>
    <row r="147" spans="1:12" ht="15.75" thickBot="1">
      <c r="A147" s="8"/>
      <c r="B147" s="8"/>
      <c r="C147" s="8"/>
      <c r="D147" s="8" t="s">
        <v>142</v>
      </c>
      <c r="E147" s="8"/>
      <c r="F147" s="8"/>
      <c r="G147" s="8"/>
      <c r="H147" s="19">
        <f>ROUND(H43+H62+H69+H76+H83+H97+H110+H121+H129+H133+H137+H146,5)</f>
        <v>225612.44</v>
      </c>
      <c r="I147" s="19">
        <f>ROUND(I43+I62+I69+I76+I83+I97+I110+I121+I129+I133+I137+I146,5)</f>
        <v>518518.26</v>
      </c>
      <c r="J147" s="19">
        <f t="shared" si="20"/>
        <v>-292905.82</v>
      </c>
      <c r="K147" s="20">
        <f t="shared" si="21"/>
        <v>0.43511</v>
      </c>
      <c r="L147" s="10"/>
    </row>
    <row r="148" spans="1:12" ht="15.75" thickBot="1">
      <c r="A148" s="8"/>
      <c r="B148" s="8" t="s">
        <v>143</v>
      </c>
      <c r="C148" s="8"/>
      <c r="D148" s="8"/>
      <c r="E148" s="8"/>
      <c r="F148" s="8"/>
      <c r="G148" s="8"/>
      <c r="H148" s="19">
        <f>ROUND(H3+H42-H147,5)</f>
        <v>95958.68</v>
      </c>
      <c r="I148" s="19">
        <f>ROUND(I3+I42-I147,5)</f>
        <v>41.74</v>
      </c>
      <c r="J148" s="19">
        <f t="shared" si="20"/>
        <v>95916.94</v>
      </c>
      <c r="K148" s="20">
        <f t="shared" si="21"/>
        <v>2298.96215</v>
      </c>
      <c r="L148" s="10"/>
    </row>
    <row r="149" spans="1:12" s="2" customFormat="1" ht="13.5" thickBot="1">
      <c r="A149" s="32" t="s">
        <v>144</v>
      </c>
      <c r="B149" s="32"/>
      <c r="C149" s="32"/>
      <c r="D149" s="32"/>
      <c r="E149" s="32"/>
      <c r="F149" s="32"/>
      <c r="G149" s="32"/>
      <c r="H149" s="33">
        <f>H148</f>
        <v>95958.68</v>
      </c>
      <c r="I149" s="33">
        <f>I148</f>
        <v>41.74</v>
      </c>
      <c r="J149" s="33">
        <f t="shared" si="20"/>
        <v>95916.94</v>
      </c>
      <c r="K149" s="34">
        <f t="shared" si="21"/>
        <v>2298.96215</v>
      </c>
      <c r="L149" s="35"/>
    </row>
    <row r="150" ht="15.75" thickTop="1"/>
  </sheetData>
  <sheetProtection/>
  <mergeCells count="4">
    <mergeCell ref="F49:G49"/>
    <mergeCell ref="F108:G108"/>
    <mergeCell ref="F126:G126"/>
    <mergeCell ref="F119:G119"/>
  </mergeCells>
  <printOptions horizontalCentered="1"/>
  <pageMargins left="0" right="0" top="0.75" bottom="0.75" header="0.1" footer="0.3"/>
  <pageSetup horizontalDpi="600" verticalDpi="600" orientation="portrait" r:id="rId2"/>
  <headerFooter>
    <oddHeader>&amp;L&amp;"Arial,Bold"&amp;8 06/01/17
&amp;"Arial,Bold"&amp;8 Cash Basis&amp;C&amp;"Arial,Bold"&amp;12 APA California
&amp;"Arial,Bold"&amp;14 Profit &amp;&amp; Loss Budget vs. Actual
&amp;"Arial,Bold"&amp;10 January 1 through June 1, 2017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9" sqref="I9:I10"/>
    </sheetView>
  </sheetViews>
  <sheetFormatPr defaultColWidth="9.140625" defaultRowHeight="15"/>
  <cols>
    <col min="1" max="4" width="3.00390625" style="1" customWidth="1"/>
    <col min="5" max="5" width="40.28125" style="1" customWidth="1"/>
    <col min="6" max="6" width="11.00390625" style="4" bestFit="1" customWidth="1"/>
  </cols>
  <sheetData>
    <row r="1" spans="1:6" s="50" customFormat="1" ht="16.5" thickBot="1">
      <c r="A1" s="48"/>
      <c r="B1" s="48"/>
      <c r="C1" s="48"/>
      <c r="D1" s="48"/>
      <c r="E1" s="48"/>
      <c r="F1" s="49" t="s">
        <v>154</v>
      </c>
    </row>
    <row r="2" spans="1:6" ht="15.75" thickTop="1">
      <c r="A2" s="1" t="s">
        <v>155</v>
      </c>
      <c r="F2" s="41"/>
    </row>
    <row r="3" spans="2:6" ht="15">
      <c r="B3" s="1" t="s">
        <v>156</v>
      </c>
      <c r="F3" s="41"/>
    </row>
    <row r="4" spans="3:6" ht="15">
      <c r="C4" s="1" t="s">
        <v>157</v>
      </c>
      <c r="F4" s="41"/>
    </row>
    <row r="5" spans="4:6" ht="15">
      <c r="D5" s="1" t="s">
        <v>158</v>
      </c>
      <c r="F5" s="41">
        <v>82044.91</v>
      </c>
    </row>
    <row r="6" spans="4:6" ht="15">
      <c r="D6" s="1" t="s">
        <v>159</v>
      </c>
      <c r="F6" s="41">
        <v>253799.97</v>
      </c>
    </row>
    <row r="7" spans="4:6" ht="15.75" thickBot="1">
      <c r="D7" s="1" t="s">
        <v>160</v>
      </c>
      <c r="F7" s="42">
        <v>-280.96</v>
      </c>
    </row>
    <row r="8" spans="3:6" ht="15">
      <c r="C8" s="1" t="s">
        <v>161</v>
      </c>
      <c r="F8" s="41">
        <f>ROUND(SUM(F4:F7),5)</f>
        <v>335563.92</v>
      </c>
    </row>
    <row r="9" spans="3:6" ht="15">
      <c r="C9" s="1" t="s">
        <v>162</v>
      </c>
      <c r="F9" s="41"/>
    </row>
    <row r="10" spans="4:6" ht="15.75" thickBot="1">
      <c r="D10" s="1" t="s">
        <v>163</v>
      </c>
      <c r="F10" s="43">
        <v>-666.68</v>
      </c>
    </row>
    <row r="11" spans="3:6" ht="15.75" thickBot="1">
      <c r="C11" s="1" t="s">
        <v>164</v>
      </c>
      <c r="F11" s="44">
        <f>ROUND(SUM(F9:F10),5)</f>
        <v>-666.68</v>
      </c>
    </row>
    <row r="12" spans="2:6" ht="15.75" thickBot="1">
      <c r="B12" s="1" t="s">
        <v>165</v>
      </c>
      <c r="F12" s="44">
        <f>ROUND(F3+F8+F11,5)</f>
        <v>334897.24</v>
      </c>
    </row>
    <row r="13" spans="1:6" s="2" customFormat="1" ht="13.5" thickBot="1">
      <c r="A13" s="45" t="s">
        <v>166</v>
      </c>
      <c r="B13" s="45"/>
      <c r="C13" s="45"/>
      <c r="D13" s="45"/>
      <c r="E13" s="45"/>
      <c r="F13" s="46">
        <f>ROUND(F2+F12,5)</f>
        <v>334897.24</v>
      </c>
    </row>
    <row r="14" spans="1:6" ht="15.75" thickTop="1">
      <c r="A14" s="1" t="s">
        <v>167</v>
      </c>
      <c r="F14" s="41"/>
    </row>
    <row r="15" spans="2:6" ht="15">
      <c r="B15" s="1" t="s">
        <v>168</v>
      </c>
      <c r="F15" s="41"/>
    </row>
    <row r="16" spans="3:6" ht="15">
      <c r="C16" s="1" t="s">
        <v>169</v>
      </c>
      <c r="F16" s="41"/>
    </row>
    <row r="17" spans="4:6" ht="15">
      <c r="D17" s="1" t="s">
        <v>170</v>
      </c>
      <c r="F17" s="41"/>
    </row>
    <row r="18" spans="5:6" ht="15.75" thickBot="1">
      <c r="E18" s="1" t="s">
        <v>171</v>
      </c>
      <c r="F18" s="42">
        <v>-181.21</v>
      </c>
    </row>
    <row r="19" spans="4:6" ht="15">
      <c r="D19" s="1" t="s">
        <v>172</v>
      </c>
      <c r="F19" s="41">
        <f>ROUND(SUM(F17:F18),5)</f>
        <v>-181.21</v>
      </c>
    </row>
    <row r="20" spans="4:6" ht="15">
      <c r="D20" s="1" t="s">
        <v>173</v>
      </c>
      <c r="F20" s="41"/>
    </row>
    <row r="21" spans="5:6" ht="15">
      <c r="E21" s="1" t="s">
        <v>174</v>
      </c>
      <c r="F21" s="41">
        <v>-17000</v>
      </c>
    </row>
    <row r="22" spans="5:6" ht="15">
      <c r="E22" s="1" t="s">
        <v>175</v>
      </c>
      <c r="F22" s="41">
        <v>-17000</v>
      </c>
    </row>
    <row r="23" spans="5:6" ht="15.75" thickBot="1">
      <c r="E23" s="1" t="s">
        <v>176</v>
      </c>
      <c r="F23" s="43">
        <v>-2000</v>
      </c>
    </row>
    <row r="24" spans="4:6" ht="15.75" thickBot="1">
      <c r="D24" s="1" t="s">
        <v>177</v>
      </c>
      <c r="F24" s="44">
        <f>ROUND(SUM(F20:F23),5)</f>
        <v>-36000</v>
      </c>
    </row>
    <row r="25" spans="3:6" ht="15.75" thickBot="1">
      <c r="C25" s="1" t="s">
        <v>178</v>
      </c>
      <c r="F25" s="47">
        <f>ROUND(F16+F19+F24,5)</f>
        <v>-36181.21</v>
      </c>
    </row>
    <row r="26" spans="2:6" ht="15">
      <c r="B26" s="1" t="s">
        <v>179</v>
      </c>
      <c r="F26" s="41">
        <f>ROUND(F15+F25,5)</f>
        <v>-36181.21</v>
      </c>
    </row>
    <row r="27" spans="2:6" ht="15">
      <c r="B27" s="1" t="s">
        <v>180</v>
      </c>
      <c r="F27" s="41"/>
    </row>
    <row r="28" spans="3:6" ht="15">
      <c r="C28" s="1" t="s">
        <v>181</v>
      </c>
      <c r="F28" s="41">
        <v>268175.96</v>
      </c>
    </row>
    <row r="29" spans="3:6" ht="15.75" thickBot="1">
      <c r="C29" s="1" t="s">
        <v>144</v>
      </c>
      <c r="F29" s="43">
        <v>102902.49</v>
      </c>
    </row>
    <row r="30" spans="2:6" ht="15.75" thickBot="1">
      <c r="B30" s="1" t="s">
        <v>182</v>
      </c>
      <c r="F30" s="44">
        <f>ROUND(SUM(F27:F29),5)</f>
        <v>371078.45</v>
      </c>
    </row>
    <row r="31" spans="1:6" s="2" customFormat="1" ht="13.5" thickBot="1">
      <c r="A31" s="45" t="s">
        <v>183</v>
      </c>
      <c r="B31" s="45"/>
      <c r="C31" s="45"/>
      <c r="D31" s="45"/>
      <c r="E31" s="45"/>
      <c r="F31" s="46">
        <f>ROUND(F14+F26+F30,5)</f>
        <v>334897.24</v>
      </c>
    </row>
    <row r="32" ht="15.75" thickTop="1"/>
  </sheetData>
  <sheetProtection/>
  <printOptions horizontalCentered="1"/>
  <pageMargins left="0.7" right="0.7" top="1.25" bottom="0.75" header="0.1" footer="0.3"/>
  <pageSetup horizontalDpi="600" verticalDpi="600" orientation="portrait" r:id="rId2"/>
  <headerFooter>
    <oddHeader>&amp;L&amp;"Arial,Bold"&amp;8 06/01/17
&amp;"Arial,Bold"&amp;8 Cash Basis&amp;C&amp;"Arial,Bold"&amp;12 APA California
&amp;"Arial,Bold"&amp;14 Balance Sheet
&amp;"Arial,Bold"&amp;10 As of June 1, 2017</oddHead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1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P11" sqref="P11"/>
    </sheetView>
  </sheetViews>
  <sheetFormatPr defaultColWidth="9.140625" defaultRowHeight="15"/>
  <cols>
    <col min="1" max="1" width="0.85546875" style="51" customWidth="1"/>
    <col min="2" max="2" width="0.71875" style="51" customWidth="1"/>
    <col min="3" max="3" width="0.5625" style="51" customWidth="1"/>
    <col min="4" max="5" width="1.28515625" style="51" customWidth="1"/>
    <col min="6" max="6" width="29.140625" style="51" customWidth="1"/>
    <col min="7" max="7" width="13.28125" style="4" bestFit="1" customWidth="1"/>
    <col min="8" max="8" width="7.8515625" style="4" bestFit="1" customWidth="1"/>
    <col min="9" max="9" width="12.00390625" style="4" bestFit="1" customWidth="1"/>
    <col min="10" max="10" width="10.28125" style="4" bestFit="1" customWidth="1"/>
  </cols>
  <sheetData>
    <row r="1" spans="7:10" ht="15.75" thickBot="1">
      <c r="G1" s="52"/>
      <c r="H1" s="52"/>
      <c r="I1" s="52"/>
      <c r="J1" s="52"/>
    </row>
    <row r="2" spans="1:10" s="50" customFormat="1" ht="16.5" thickBot="1" thickTop="1">
      <c r="A2" s="64"/>
      <c r="B2" s="64"/>
      <c r="C2" s="64"/>
      <c r="D2" s="64"/>
      <c r="E2" s="64"/>
      <c r="F2" s="64"/>
      <c r="G2" s="65" t="s">
        <v>0</v>
      </c>
      <c r="H2" s="65" t="s">
        <v>1</v>
      </c>
      <c r="I2" s="65" t="s">
        <v>2</v>
      </c>
      <c r="J2" s="65" t="s">
        <v>184</v>
      </c>
    </row>
    <row r="3" spans="2:10" ht="15.75" thickTop="1">
      <c r="B3" s="51" t="s">
        <v>3</v>
      </c>
      <c r="G3" s="53"/>
      <c r="H3" s="53"/>
      <c r="I3" s="53"/>
      <c r="J3" s="54"/>
    </row>
    <row r="4" spans="3:10" ht="15">
      <c r="C4" s="51" t="s">
        <v>4</v>
      </c>
      <c r="G4" s="53"/>
      <c r="H4" s="53"/>
      <c r="I4" s="53"/>
      <c r="J4" s="54"/>
    </row>
    <row r="5" spans="4:10" ht="15.75" thickBot="1">
      <c r="D5" s="51" t="s">
        <v>185</v>
      </c>
      <c r="G5" s="55">
        <v>46200</v>
      </c>
      <c r="H5" s="55">
        <v>70000</v>
      </c>
      <c r="I5" s="55">
        <f>ROUND((G5-H5),5)</f>
        <v>-23800</v>
      </c>
      <c r="J5" s="56">
        <f>ROUND(IF(H5=0,IF(G5=0,0,1),G5/H5),5)</f>
        <v>0.66</v>
      </c>
    </row>
    <row r="6" spans="3:10" ht="15">
      <c r="C6" s="51" t="s">
        <v>39</v>
      </c>
      <c r="G6" s="53">
        <f>ROUND(SUM(G4:G5),5)</f>
        <v>46200</v>
      </c>
      <c r="H6" s="53">
        <f>ROUND(SUM(H4:H5),5)</f>
        <v>70000</v>
      </c>
      <c r="I6" s="53">
        <f>ROUND((G6-H6),5)</f>
        <v>-23800</v>
      </c>
      <c r="J6" s="54">
        <f>ROUND(IF(H6=0,IF(G6=0,0,1),G6/H6),5)</f>
        <v>0.66</v>
      </c>
    </row>
    <row r="7" spans="3:10" ht="15">
      <c r="C7" s="51" t="s">
        <v>41</v>
      </c>
      <c r="G7" s="53"/>
      <c r="H7" s="53"/>
      <c r="I7" s="53"/>
      <c r="J7" s="54"/>
    </row>
    <row r="8" spans="4:10" ht="15">
      <c r="D8" s="51" t="s">
        <v>186</v>
      </c>
      <c r="G8" s="53"/>
      <c r="H8" s="53"/>
      <c r="I8" s="53"/>
      <c r="J8" s="54"/>
    </row>
    <row r="9" spans="5:10" ht="15">
      <c r="E9" s="51" t="s">
        <v>187</v>
      </c>
      <c r="G9" s="53">
        <v>1125</v>
      </c>
      <c r="H9" s="53">
        <v>12000</v>
      </c>
      <c r="I9" s="53">
        <f>ROUND((G9-H9),5)</f>
        <v>-10875</v>
      </c>
      <c r="J9" s="54">
        <f>ROUND(IF(H9=0,IF(G9=0,0,1),G9/H9),5)</f>
        <v>0.09375</v>
      </c>
    </row>
    <row r="10" spans="5:10" ht="15.75" thickBot="1">
      <c r="E10" s="51" t="s">
        <v>188</v>
      </c>
      <c r="G10" s="55">
        <v>0</v>
      </c>
      <c r="H10" s="55">
        <v>18000</v>
      </c>
      <c r="I10" s="55">
        <f>ROUND((G10-H10),5)</f>
        <v>-18000</v>
      </c>
      <c r="J10" s="56">
        <f>ROUND(IF(H10=0,IF(G10=0,0,1),G10/H10),5)</f>
        <v>0</v>
      </c>
    </row>
    <row r="11" spans="4:10" ht="15">
      <c r="D11" s="51" t="s">
        <v>189</v>
      </c>
      <c r="G11" s="53">
        <f>ROUND(SUM(G8:G10),5)</f>
        <v>1125</v>
      </c>
      <c r="H11" s="53">
        <f>ROUND(SUM(H8:H10),5)</f>
        <v>30000</v>
      </c>
      <c r="I11" s="53">
        <f>ROUND((G11-H11),5)</f>
        <v>-28875</v>
      </c>
      <c r="J11" s="54">
        <f>ROUND(IF(H11=0,IF(G11=0,0,1),G11/H11),5)</f>
        <v>0.0375</v>
      </c>
    </row>
    <row r="12" spans="4:10" ht="15">
      <c r="D12" s="51" t="s">
        <v>190</v>
      </c>
      <c r="G12" s="53"/>
      <c r="H12" s="53"/>
      <c r="I12" s="53"/>
      <c r="J12" s="54"/>
    </row>
    <row r="13" spans="5:10" ht="15">
      <c r="E13" s="51" t="s">
        <v>191</v>
      </c>
      <c r="G13" s="53">
        <v>0</v>
      </c>
      <c r="H13" s="53">
        <v>78</v>
      </c>
      <c r="I13" s="53">
        <f aca="true" t="shared" si="0" ref="I13:I19">ROUND((G13-H13),5)</f>
        <v>-78</v>
      </c>
      <c r="J13" s="54">
        <f aca="true" t="shared" si="1" ref="J13:J19">ROUND(IF(H13=0,IF(G13=0,0,1),G13/H13),5)</f>
        <v>0</v>
      </c>
    </row>
    <row r="14" spans="5:10" ht="15">
      <c r="E14" s="51" t="s">
        <v>192</v>
      </c>
      <c r="G14" s="53">
        <v>0</v>
      </c>
      <c r="H14" s="53">
        <v>1000</v>
      </c>
      <c r="I14" s="53">
        <f t="shared" si="0"/>
        <v>-1000</v>
      </c>
      <c r="J14" s="54">
        <f t="shared" si="1"/>
        <v>0</v>
      </c>
    </row>
    <row r="15" spans="5:10" ht="15">
      <c r="E15" s="51" t="s">
        <v>193</v>
      </c>
      <c r="G15" s="53">
        <v>0</v>
      </c>
      <c r="H15" s="53">
        <v>162</v>
      </c>
      <c r="I15" s="53">
        <f t="shared" si="0"/>
        <v>-162</v>
      </c>
      <c r="J15" s="54">
        <f t="shared" si="1"/>
        <v>0</v>
      </c>
    </row>
    <row r="16" spans="5:10" ht="15">
      <c r="E16" s="51" t="s">
        <v>194</v>
      </c>
      <c r="G16" s="53">
        <v>0</v>
      </c>
      <c r="H16" s="53">
        <v>300</v>
      </c>
      <c r="I16" s="53">
        <f t="shared" si="0"/>
        <v>-300</v>
      </c>
      <c r="J16" s="54">
        <f t="shared" si="1"/>
        <v>0</v>
      </c>
    </row>
    <row r="17" spans="5:10" ht="15">
      <c r="E17" s="51" t="s">
        <v>195</v>
      </c>
      <c r="G17" s="53">
        <v>0</v>
      </c>
      <c r="H17" s="53">
        <v>100</v>
      </c>
      <c r="I17" s="53">
        <f t="shared" si="0"/>
        <v>-100</v>
      </c>
      <c r="J17" s="54">
        <f t="shared" si="1"/>
        <v>0</v>
      </c>
    </row>
    <row r="18" spans="5:10" ht="15.75" thickBot="1">
      <c r="E18" s="51" t="s">
        <v>196</v>
      </c>
      <c r="G18" s="55">
        <v>0</v>
      </c>
      <c r="H18" s="55">
        <v>100</v>
      </c>
      <c r="I18" s="55">
        <f t="shared" si="0"/>
        <v>-100</v>
      </c>
      <c r="J18" s="56">
        <f t="shared" si="1"/>
        <v>0</v>
      </c>
    </row>
    <row r="19" spans="4:10" ht="15">
      <c r="D19" s="51" t="s">
        <v>197</v>
      </c>
      <c r="G19" s="53">
        <f>ROUND(SUM(G12:G18),5)</f>
        <v>0</v>
      </c>
      <c r="H19" s="53">
        <f>ROUND(SUM(H12:H18),5)</f>
        <v>1740</v>
      </c>
      <c r="I19" s="53">
        <f t="shared" si="0"/>
        <v>-1740</v>
      </c>
      <c r="J19" s="54">
        <f t="shared" si="1"/>
        <v>0</v>
      </c>
    </row>
    <row r="20" spans="4:10" ht="15">
      <c r="D20" s="51" t="s">
        <v>198</v>
      </c>
      <c r="G20" s="53"/>
      <c r="H20" s="53"/>
      <c r="I20" s="53"/>
      <c r="J20" s="54"/>
    </row>
    <row r="21" spans="5:10" ht="15">
      <c r="E21" s="51" t="s">
        <v>199</v>
      </c>
      <c r="G21" s="53"/>
      <c r="H21" s="53"/>
      <c r="I21" s="53"/>
      <c r="J21" s="54"/>
    </row>
    <row r="22" spans="6:10" ht="15">
      <c r="F22" s="51" t="s">
        <v>200</v>
      </c>
      <c r="G22" s="53">
        <v>0</v>
      </c>
      <c r="H22" s="53">
        <v>2800</v>
      </c>
      <c r="I22" s="53">
        <f aca="true" t="shared" si="2" ref="I22:I28">ROUND((G22-H22),5)</f>
        <v>-2800</v>
      </c>
      <c r="J22" s="54">
        <f aca="true" t="shared" si="3" ref="J22:J28">ROUND(IF(H22=0,IF(G22=0,0,1),G22/H22),5)</f>
        <v>0</v>
      </c>
    </row>
    <row r="23" spans="6:10" ht="15">
      <c r="F23" s="51" t="s">
        <v>201</v>
      </c>
      <c r="G23" s="53">
        <v>0</v>
      </c>
      <c r="H23" s="53">
        <v>6480</v>
      </c>
      <c r="I23" s="53">
        <f t="shared" si="2"/>
        <v>-6480</v>
      </c>
      <c r="J23" s="54">
        <f t="shared" si="3"/>
        <v>0</v>
      </c>
    </row>
    <row r="24" spans="6:10" ht="15">
      <c r="F24" s="51" t="s">
        <v>202</v>
      </c>
      <c r="G24" s="53">
        <v>0</v>
      </c>
      <c r="H24" s="53">
        <v>1800</v>
      </c>
      <c r="I24" s="53">
        <f t="shared" si="2"/>
        <v>-1800</v>
      </c>
      <c r="J24" s="54">
        <f t="shared" si="3"/>
        <v>0</v>
      </c>
    </row>
    <row r="25" spans="6:10" ht="15">
      <c r="F25" s="51" t="s">
        <v>203</v>
      </c>
      <c r="G25" s="53">
        <v>386.44</v>
      </c>
      <c r="H25" s="53">
        <v>0</v>
      </c>
      <c r="I25" s="53">
        <f t="shared" si="2"/>
        <v>386.44</v>
      </c>
      <c r="J25" s="54">
        <f t="shared" si="3"/>
        <v>1</v>
      </c>
    </row>
    <row r="26" spans="6:10" ht="15">
      <c r="F26" s="51" t="s">
        <v>204</v>
      </c>
      <c r="G26" s="53">
        <v>0</v>
      </c>
      <c r="H26" s="53">
        <v>0</v>
      </c>
      <c r="I26" s="53">
        <f t="shared" si="2"/>
        <v>0</v>
      </c>
      <c r="J26" s="54">
        <f t="shared" si="3"/>
        <v>0</v>
      </c>
    </row>
    <row r="27" spans="6:10" ht="15.75" thickBot="1">
      <c r="F27" s="51" t="s">
        <v>205</v>
      </c>
      <c r="G27" s="55">
        <v>0</v>
      </c>
      <c r="H27" s="55">
        <v>0</v>
      </c>
      <c r="I27" s="55">
        <f t="shared" si="2"/>
        <v>0</v>
      </c>
      <c r="J27" s="56">
        <f t="shared" si="3"/>
        <v>0</v>
      </c>
    </row>
    <row r="28" spans="5:10" ht="15">
      <c r="E28" s="51" t="s">
        <v>206</v>
      </c>
      <c r="G28" s="53">
        <f>ROUND(SUM(G21:G27),5)</f>
        <v>386.44</v>
      </c>
      <c r="H28" s="53">
        <f>ROUND(SUM(H21:H27),5)</f>
        <v>11080</v>
      </c>
      <c r="I28" s="53">
        <f t="shared" si="2"/>
        <v>-10693.56</v>
      </c>
      <c r="J28" s="54">
        <f t="shared" si="3"/>
        <v>0.03488</v>
      </c>
    </row>
    <row r="29" spans="5:10" ht="15">
      <c r="E29" s="51" t="s">
        <v>207</v>
      </c>
      <c r="G29" s="53"/>
      <c r="H29" s="53"/>
      <c r="I29" s="53"/>
      <c r="J29" s="54"/>
    </row>
    <row r="30" spans="6:10" ht="15">
      <c r="F30" s="51" t="s">
        <v>208</v>
      </c>
      <c r="G30" s="53">
        <v>682.54</v>
      </c>
      <c r="H30" s="53">
        <v>2100</v>
      </c>
      <c r="I30" s="53">
        <f aca="true" t="shared" si="4" ref="I30:I37">ROUND((G30-H30),5)</f>
        <v>-1417.46</v>
      </c>
      <c r="J30" s="54">
        <f aca="true" t="shared" si="5" ref="J30:J37">ROUND(IF(H30=0,IF(G30=0,0,1),G30/H30),5)</f>
        <v>0.32502</v>
      </c>
    </row>
    <row r="31" spans="6:10" ht="15">
      <c r="F31" s="51" t="s">
        <v>209</v>
      </c>
      <c r="G31" s="53">
        <v>0</v>
      </c>
      <c r="H31" s="53">
        <v>450</v>
      </c>
      <c r="I31" s="53">
        <f t="shared" si="4"/>
        <v>-450</v>
      </c>
      <c r="J31" s="54">
        <f t="shared" si="5"/>
        <v>0</v>
      </c>
    </row>
    <row r="32" spans="6:10" ht="15">
      <c r="F32" s="51" t="s">
        <v>210</v>
      </c>
      <c r="G32" s="53">
        <v>2531.25</v>
      </c>
      <c r="H32" s="53">
        <v>12240</v>
      </c>
      <c r="I32" s="53">
        <f t="shared" si="4"/>
        <v>-9708.75</v>
      </c>
      <c r="J32" s="54">
        <f t="shared" si="5"/>
        <v>0.2068</v>
      </c>
    </row>
    <row r="33" spans="6:10" ht="15">
      <c r="F33" s="51" t="s">
        <v>211</v>
      </c>
      <c r="G33" s="53">
        <v>0</v>
      </c>
      <c r="H33" s="53">
        <v>3600</v>
      </c>
      <c r="I33" s="53">
        <f t="shared" si="4"/>
        <v>-3600</v>
      </c>
      <c r="J33" s="54">
        <f t="shared" si="5"/>
        <v>0</v>
      </c>
    </row>
    <row r="34" spans="6:10" ht="15.75" thickBot="1">
      <c r="F34" s="51" t="s">
        <v>212</v>
      </c>
      <c r="G34" s="55">
        <v>0</v>
      </c>
      <c r="H34" s="55">
        <v>0</v>
      </c>
      <c r="I34" s="55">
        <f t="shared" si="4"/>
        <v>0</v>
      </c>
      <c r="J34" s="56">
        <f t="shared" si="5"/>
        <v>0</v>
      </c>
    </row>
    <row r="35" spans="5:10" ht="15">
      <c r="E35" s="51" t="s">
        <v>213</v>
      </c>
      <c r="G35" s="53">
        <f>ROUND(SUM(G29:G34),5)</f>
        <v>3213.79</v>
      </c>
      <c r="H35" s="53">
        <f>ROUND(SUM(H29:H34),5)</f>
        <v>18390</v>
      </c>
      <c r="I35" s="53">
        <f t="shared" si="4"/>
        <v>-15176.21</v>
      </c>
      <c r="J35" s="54">
        <f t="shared" si="5"/>
        <v>0.17476</v>
      </c>
    </row>
    <row r="36" spans="5:10" ht="15.75" thickBot="1">
      <c r="E36" s="51" t="s">
        <v>214</v>
      </c>
      <c r="G36" s="55">
        <v>0</v>
      </c>
      <c r="H36" s="55">
        <v>0</v>
      </c>
      <c r="I36" s="55">
        <f t="shared" si="4"/>
        <v>0</v>
      </c>
      <c r="J36" s="56">
        <f t="shared" si="5"/>
        <v>0</v>
      </c>
    </row>
    <row r="37" spans="4:10" ht="15">
      <c r="D37" s="51" t="s">
        <v>215</v>
      </c>
      <c r="G37" s="53">
        <f>ROUND(G20+G28+SUM(G35:G36),5)</f>
        <v>3600.23</v>
      </c>
      <c r="H37" s="53">
        <f>ROUND(H20+H28+SUM(H35:H36),5)</f>
        <v>29470</v>
      </c>
      <c r="I37" s="53">
        <f t="shared" si="4"/>
        <v>-25869.77</v>
      </c>
      <c r="J37" s="54">
        <f t="shared" si="5"/>
        <v>0.12217</v>
      </c>
    </row>
    <row r="38" spans="4:10" ht="15">
      <c r="D38" s="51" t="s">
        <v>216</v>
      </c>
      <c r="G38" s="53"/>
      <c r="H38" s="53"/>
      <c r="I38" s="53"/>
      <c r="J38" s="54"/>
    </row>
    <row r="39" spans="5:10" ht="15">
      <c r="E39" s="51" t="s">
        <v>217</v>
      </c>
      <c r="G39" s="53">
        <v>1600</v>
      </c>
      <c r="H39" s="53">
        <v>2790</v>
      </c>
      <c r="I39" s="53">
        <f>ROUND((G39-H39),5)</f>
        <v>-1190</v>
      </c>
      <c r="J39" s="54">
        <f>ROUND(IF(H39=0,IF(G39=0,0,1),G39/H39),5)</f>
        <v>0.57348</v>
      </c>
    </row>
    <row r="40" spans="5:10" ht="15">
      <c r="E40" s="51" t="s">
        <v>218</v>
      </c>
      <c r="G40" s="53">
        <v>0</v>
      </c>
      <c r="H40" s="53">
        <v>3000</v>
      </c>
      <c r="I40" s="53">
        <f>ROUND((G40-H40),5)</f>
        <v>-3000</v>
      </c>
      <c r="J40" s="54">
        <f>ROUND(IF(H40=0,IF(G40=0,0,1),G40/H40),5)</f>
        <v>0</v>
      </c>
    </row>
    <row r="41" spans="5:10" ht="15">
      <c r="E41" s="51" t="s">
        <v>219</v>
      </c>
      <c r="G41" s="53">
        <v>0</v>
      </c>
      <c r="H41" s="53">
        <v>3000</v>
      </c>
      <c r="I41" s="53">
        <f>ROUND((G41-H41),5)</f>
        <v>-3000</v>
      </c>
      <c r="J41" s="54">
        <f>ROUND(IF(H41=0,IF(G41=0,0,1),G41/H41),5)</f>
        <v>0</v>
      </c>
    </row>
    <row r="42" spans="5:10" ht="15.75" thickBot="1">
      <c r="E42" s="51" t="s">
        <v>220</v>
      </c>
      <c r="G42" s="55">
        <v>1354.1</v>
      </c>
      <c r="H42" s="55">
        <v>0</v>
      </c>
      <c r="I42" s="55">
        <f>ROUND((G42-H42),5)</f>
        <v>1354.1</v>
      </c>
      <c r="J42" s="56">
        <f>ROUND(IF(H42=0,IF(G42=0,0,1),G42/H42),5)</f>
        <v>1</v>
      </c>
    </row>
    <row r="43" spans="4:10" ht="15">
      <c r="D43" s="51" t="s">
        <v>221</v>
      </c>
      <c r="G43" s="53">
        <f>ROUND(SUM(G38:G42),5)</f>
        <v>2954.1</v>
      </c>
      <c r="H43" s="53">
        <f>ROUND(SUM(H38:H42),5)</f>
        <v>8790</v>
      </c>
      <c r="I43" s="53">
        <f>ROUND((G43-H43),5)</f>
        <v>-5835.9</v>
      </c>
      <c r="J43" s="54">
        <f>ROUND(IF(H43=0,IF(G43=0,0,1),G43/H43),5)</f>
        <v>0.33608</v>
      </c>
    </row>
    <row r="44" spans="4:10" ht="15">
      <c r="D44" s="51" t="s">
        <v>222</v>
      </c>
      <c r="G44" s="53"/>
      <c r="H44" s="53"/>
      <c r="I44" s="53"/>
      <c r="J44" s="54"/>
    </row>
    <row r="45" spans="5:10" ht="15">
      <c r="E45" s="51" t="s">
        <v>223</v>
      </c>
      <c r="G45" s="53"/>
      <c r="H45" s="53"/>
      <c r="I45" s="53"/>
      <c r="J45" s="54"/>
    </row>
    <row r="46" spans="6:10" ht="15.75" thickBot="1">
      <c r="F46" s="51" t="s">
        <v>224</v>
      </c>
      <c r="G46" s="57">
        <v>0</v>
      </c>
      <c r="H46" s="57">
        <v>300</v>
      </c>
      <c r="I46" s="57">
        <f aca="true" t="shared" si="6" ref="I46:I51">ROUND((G46-H46),5)</f>
        <v>-300</v>
      </c>
      <c r="J46" s="58">
        <f aca="true" t="shared" si="7" ref="J46:J51">ROUND(IF(H46=0,IF(G46=0,0,1),G46/H46),5)</f>
        <v>0</v>
      </c>
    </row>
    <row r="47" spans="5:10" ht="15.75" thickBot="1">
      <c r="E47" s="51" t="s">
        <v>225</v>
      </c>
      <c r="G47" s="59">
        <f>ROUND(SUM(G45:G46),5)</f>
        <v>0</v>
      </c>
      <c r="H47" s="59">
        <f>ROUND(SUM(H45:H46),5)</f>
        <v>300</v>
      </c>
      <c r="I47" s="59">
        <f t="shared" si="6"/>
        <v>-300</v>
      </c>
      <c r="J47" s="60">
        <f t="shared" si="7"/>
        <v>0</v>
      </c>
    </row>
    <row r="48" spans="4:10" ht="15.75" thickBot="1">
      <c r="D48" s="51" t="s">
        <v>226</v>
      </c>
      <c r="G48" s="59">
        <f>ROUND(G44+G47,5)</f>
        <v>0</v>
      </c>
      <c r="H48" s="59">
        <f>ROUND(H44+H47,5)</f>
        <v>300</v>
      </c>
      <c r="I48" s="59">
        <f t="shared" si="6"/>
        <v>-300</v>
      </c>
      <c r="J48" s="60">
        <f t="shared" si="7"/>
        <v>0</v>
      </c>
    </row>
    <row r="49" spans="3:10" ht="15.75" thickBot="1">
      <c r="C49" s="51" t="s">
        <v>142</v>
      </c>
      <c r="G49" s="59">
        <f>ROUND(G7+G11+G19+G37+G43+G48,5)</f>
        <v>7679.33</v>
      </c>
      <c r="H49" s="59">
        <f>ROUND(H7+H11+H19+H37+H43+H48,5)</f>
        <v>70300</v>
      </c>
      <c r="I49" s="59">
        <f t="shared" si="6"/>
        <v>-62620.67</v>
      </c>
      <c r="J49" s="60">
        <f t="shared" si="7"/>
        <v>0.10924</v>
      </c>
    </row>
    <row r="50" spans="2:10" ht="15.75" thickBot="1">
      <c r="B50" s="51" t="s">
        <v>143</v>
      </c>
      <c r="G50" s="59">
        <f>ROUND(G3+G6-G49,5)</f>
        <v>38520.67</v>
      </c>
      <c r="H50" s="59">
        <f>ROUND(H3+H6-H49,5)</f>
        <v>-300</v>
      </c>
      <c r="I50" s="59">
        <f t="shared" si="6"/>
        <v>38820.67</v>
      </c>
      <c r="J50" s="60">
        <f t="shared" si="7"/>
        <v>-128.40223</v>
      </c>
    </row>
    <row r="51" spans="1:10" s="63" customFormat="1" ht="12" thickBot="1">
      <c r="A51" s="51" t="s">
        <v>144</v>
      </c>
      <c r="B51" s="51"/>
      <c r="C51" s="51"/>
      <c r="D51" s="51"/>
      <c r="E51" s="51"/>
      <c r="F51" s="51"/>
      <c r="G51" s="61">
        <f>G50</f>
        <v>38520.67</v>
      </c>
      <c r="H51" s="61">
        <f>H50</f>
        <v>-300</v>
      </c>
      <c r="I51" s="61">
        <f t="shared" si="6"/>
        <v>38820.67</v>
      </c>
      <c r="J51" s="62">
        <f t="shared" si="7"/>
        <v>-128.40223</v>
      </c>
    </row>
    <row r="52" ht="15.75" thickTop="1"/>
  </sheetData>
  <sheetProtection/>
  <printOptions horizontalCentered="1"/>
  <pageMargins left="0.7" right="0.7" top="0.75" bottom="0.75" header="0.1" footer="0.3"/>
  <pageSetup horizontalDpi="600" verticalDpi="600" orientation="portrait" r:id="rId2"/>
  <headerFooter>
    <oddHeader>&amp;L&amp;"Arial,Bold"&amp;8 6:42 PM
&amp;"Arial,Bold"&amp;8 06/01/17
&amp;"Arial,Bold"&amp;8 Accrual Basis&amp;C&amp;"Arial,Bold"&amp;12 California Chapter, American Planning Association
&amp;"Arial,Bold"&amp;14 Profit &amp;&amp; Loss Budget vs. Actual
&amp;"Arial,Bold"&amp;10 January 1 through June 1, 2017</oddHeader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28" sqref="G28"/>
    </sheetView>
  </sheetViews>
  <sheetFormatPr defaultColWidth="9.140625" defaultRowHeight="15"/>
  <cols>
    <col min="1" max="4" width="3.00390625" style="51" customWidth="1"/>
    <col min="5" max="5" width="17.140625" style="51" customWidth="1"/>
    <col min="6" max="6" width="8.421875" style="4" bestFit="1" customWidth="1"/>
  </cols>
  <sheetData>
    <row r="1" spans="1:6" s="50" customFormat="1" ht="15.75" thickBot="1">
      <c r="A1" s="64"/>
      <c r="B1" s="64"/>
      <c r="C1" s="64"/>
      <c r="D1" s="64"/>
      <c r="E1" s="64"/>
      <c r="F1" s="71" t="s">
        <v>154</v>
      </c>
    </row>
    <row r="2" spans="1:6" ht="12" thickTop="1">
      <c r="A2" s="51" t="s">
        <v>155</v>
      </c>
      <c r="F2" s="53"/>
    </row>
    <row r="3" spans="2:6" ht="15">
      <c r="B3" s="51" t="s">
        <v>156</v>
      </c>
      <c r="F3" s="53"/>
    </row>
    <row r="4" spans="3:6" ht="15">
      <c r="C4" s="51" t="s">
        <v>157</v>
      </c>
      <c r="F4" s="53"/>
    </row>
    <row r="5" spans="4:6" ht="15.75" thickBot="1">
      <c r="D5" s="51" t="s">
        <v>227</v>
      </c>
      <c r="F5" s="57">
        <v>50421.38</v>
      </c>
    </row>
    <row r="6" spans="3:6" ht="15.75" thickBot="1">
      <c r="C6" s="51" t="s">
        <v>161</v>
      </c>
      <c r="F6" s="59">
        <f>ROUND(SUM(F4:F5),5)</f>
        <v>50421.38</v>
      </c>
    </row>
    <row r="7" spans="2:6" ht="15.75" thickBot="1">
      <c r="B7" s="51" t="s">
        <v>165</v>
      </c>
      <c r="F7" s="59">
        <f>ROUND(F3+F6,5)</f>
        <v>50421.38</v>
      </c>
    </row>
    <row r="8" spans="1:6" s="63" customFormat="1" ht="12" thickBot="1">
      <c r="A8" s="51" t="s">
        <v>166</v>
      </c>
      <c r="B8" s="51"/>
      <c r="C8" s="51"/>
      <c r="D8" s="51"/>
      <c r="E8" s="51"/>
      <c r="F8" s="61">
        <f>ROUND(F2+F7,5)</f>
        <v>50421.38</v>
      </c>
    </row>
    <row r="9" spans="1:6" ht="15.75" thickTop="1">
      <c r="A9" s="51" t="s">
        <v>167</v>
      </c>
      <c r="F9" s="53"/>
    </row>
    <row r="10" spans="2:6" ht="15">
      <c r="B10" s="51" t="s">
        <v>168</v>
      </c>
      <c r="F10" s="53"/>
    </row>
    <row r="11" spans="3:6" ht="15">
      <c r="C11" s="51" t="s">
        <v>169</v>
      </c>
      <c r="F11" s="53"/>
    </row>
    <row r="12" spans="4:6" ht="15">
      <c r="D12" s="51" t="s">
        <v>170</v>
      </c>
      <c r="F12" s="53"/>
    </row>
    <row r="13" spans="5:6" ht="15.75" thickBot="1">
      <c r="E13" s="51" t="s">
        <v>170</v>
      </c>
      <c r="F13" s="57">
        <v>53</v>
      </c>
    </row>
    <row r="14" spans="4:6" ht="15.75" thickBot="1">
      <c r="D14" s="51" t="s">
        <v>172</v>
      </c>
      <c r="F14" s="59">
        <f>ROUND(SUM(F12:F13),5)</f>
        <v>53</v>
      </c>
    </row>
    <row r="15" spans="3:6" ht="15.75" thickBot="1">
      <c r="C15" s="51" t="s">
        <v>178</v>
      </c>
      <c r="F15" s="70">
        <f>ROUND(F11+F14,5)</f>
        <v>53</v>
      </c>
    </row>
    <row r="16" spans="2:6" ht="15">
      <c r="B16" s="51" t="s">
        <v>179</v>
      </c>
      <c r="F16" s="53">
        <f>ROUND(F10+F15,5)</f>
        <v>53</v>
      </c>
    </row>
    <row r="17" spans="2:6" ht="15">
      <c r="B17" s="51" t="s">
        <v>180</v>
      </c>
      <c r="F17" s="53"/>
    </row>
    <row r="18" spans="3:6" ht="15">
      <c r="C18" s="51" t="s">
        <v>228</v>
      </c>
      <c r="F18" s="53">
        <v>75000</v>
      </c>
    </row>
    <row r="19" spans="3:6" ht="15">
      <c r="C19" s="51" t="s">
        <v>229</v>
      </c>
      <c r="F19" s="53">
        <v>-21385.26</v>
      </c>
    </row>
    <row r="20" spans="3:6" ht="15.75" thickBot="1">
      <c r="C20" s="51" t="s">
        <v>144</v>
      </c>
      <c r="F20" s="57">
        <v>-3246.36</v>
      </c>
    </row>
    <row r="21" spans="2:6" ht="15.75" thickBot="1">
      <c r="B21" s="51" t="s">
        <v>182</v>
      </c>
      <c r="F21" s="59">
        <f>ROUND(SUM(F17:F20),5)</f>
        <v>50368.38</v>
      </c>
    </row>
    <row r="22" spans="1:6" s="63" customFormat="1" ht="12" thickBot="1">
      <c r="A22" s="51" t="s">
        <v>183</v>
      </c>
      <c r="B22" s="51"/>
      <c r="C22" s="51"/>
      <c r="D22" s="51"/>
      <c r="E22" s="51"/>
      <c r="F22" s="61">
        <f>ROUND(F9+F16+F21,5)</f>
        <v>50421.38</v>
      </c>
    </row>
    <row r="23" ht="15.75" thickTop="1"/>
  </sheetData>
  <sheetProtection/>
  <printOptions horizontalCentered="1"/>
  <pageMargins left="0.7" right="0.7" top="1" bottom="0.75" header="0.1" footer="0.3"/>
  <pageSetup horizontalDpi="600" verticalDpi="600" orientation="portrait" r:id="rId2"/>
  <headerFooter>
    <oddHeader>&amp;L&amp;"Arial,Bold"&amp;8 6:52 PM
&amp;"Arial,Bold"&amp;8 06/01/17
&amp;"Arial,Bold"&amp;8 Accrual Basis&amp;C&amp;"Arial,Bold"&amp;12 California Chapter, American Planning Association
&amp;"Arial,Bold"&amp;14 Balance Sheet
&amp;"Arial,Bold"&amp;10 As of June 1, 2017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 Farrell</dc:creator>
  <cp:keywords/>
  <dc:description/>
  <cp:lastModifiedBy>Francine Farrell</cp:lastModifiedBy>
  <cp:lastPrinted>2017-06-02T01:52:58Z</cp:lastPrinted>
  <dcterms:created xsi:type="dcterms:W3CDTF">2017-06-02T00:30:33Z</dcterms:created>
  <dcterms:modified xsi:type="dcterms:W3CDTF">2017-06-02T01:53:50Z</dcterms:modified>
  <cp:category/>
  <cp:version/>
  <cp:contentType/>
  <cp:contentStatus/>
</cp:coreProperties>
</file>