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ne\Desktop\CCAPA\Financial Reports\"/>
    </mc:Choice>
  </mc:AlternateContent>
  <bookViews>
    <workbookView xWindow="0" yWindow="0" windowWidth="21570" windowHeight="7845"/>
  </bookViews>
  <sheets>
    <sheet name="P&amp;L" sheetId="1" r:id="rId1"/>
    <sheet name="Balance Sheet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Sheet'!$1:$1</definedName>
    <definedName name="_xlnm.Print_Titles" localSheetId="0">'P&amp;L'!$A:$E,'P&amp;L'!$1:$2</definedName>
    <definedName name="QB_COLUMN_29" localSheetId="1" hidden="1">'Balance Sheet'!$F$1</definedName>
    <definedName name="QB_COLUMN_59200" localSheetId="0" hidden="1">'P&amp;L'!$F$2</definedName>
    <definedName name="QB_COLUMN_63620" localSheetId="0" hidden="1">'P&amp;L'!$H$2</definedName>
    <definedName name="QB_COLUMN_64430" localSheetId="0" hidden="1">'P&amp;L'!$I$2</definedName>
    <definedName name="QB_COLUMN_76210" localSheetId="0" hidden="1">'P&amp;L'!$G$2</definedName>
    <definedName name="QB_DATA_0" localSheetId="1" hidden="1">'Balance Sheet'!$5:$5,'Balance Sheet'!$6:$6,'Balance Sheet'!$7:$7,'Balance Sheet'!$8:$8,'Balance Sheet'!$9:$9,'Balance Sheet'!$10:$10,'Balance Sheet'!$11:$11,'Balance Sheet'!$12:$12,'Balance Sheet'!$13:$13,'Balance Sheet'!$14:$14,'Balance Sheet'!$15:$15,'Balance Sheet'!$16:$16,'Balance Sheet'!$17:$17,'Balance Sheet'!$18:$18,'Balance Sheet'!$26:$26,'Balance Sheet'!$29:$29</definedName>
    <definedName name="QB_DATA_0" localSheetId="0" hidden="1">'P&amp;L'!$6:$6,'P&amp;L'!$7:$7,'P&amp;L'!$10:$10,'P&amp;L'!$11:$11,'P&amp;L'!$12:$12,'P&amp;L'!$13:$13,'P&amp;L'!$14:$14,'P&amp;L'!$15:$15,'P&amp;L'!$18:$18,'P&amp;L'!$19:$19,'P&amp;L'!$21:$21,'P&amp;L'!$23:$23,'P&amp;L'!$24:$24,'P&amp;L'!$25:$25,'P&amp;L'!$26:$26,'P&amp;L'!$29:$29</definedName>
    <definedName name="QB_DATA_1" localSheetId="1" hidden="1">'Balance Sheet'!$30:$30,'Balance Sheet'!$31:$31,'Balance Sheet'!$32:$32,'Balance Sheet'!$33:$33,'Balance Sheet'!$38:$38,'Balance Sheet'!$39:$39,'Balance Sheet'!$40:$40,'Balance Sheet'!$41:$41,'Balance Sheet'!$42:$42</definedName>
    <definedName name="QB_DATA_1" localSheetId="0" hidden="1">'P&amp;L'!$30:$30,'P&amp;L'!$31:$31,'P&amp;L'!$32:$32,'P&amp;L'!$33:$33,'P&amp;L'!$36:$36,'P&amp;L'!$37:$37,'P&amp;L'!$38:$38,'P&amp;L'!$43:$43,'P&amp;L'!$44:$44,'P&amp;L'!$45:$45,'P&amp;L'!$46:$46,'P&amp;L'!$47:$47,'P&amp;L'!$48:$48,'P&amp;L'!$49:$49,'P&amp;L'!$50:$50,'P&amp;L'!$51:$51</definedName>
    <definedName name="QB_DATA_2" localSheetId="0" hidden="1">'P&amp;L'!$52:$52,'P&amp;L'!$53:$53,'P&amp;L'!$54:$54,'P&amp;L'!$55:$55,'P&amp;L'!$56:$56,'P&amp;L'!$57:$57,'P&amp;L'!$58:$58,'P&amp;L'!$59:$59,'P&amp;L'!$62:$62,'P&amp;L'!$63:$63,'P&amp;L'!$64:$64,'P&amp;L'!$65:$65,'P&amp;L'!$66:$66,'P&amp;L'!$67:$67,'P&amp;L'!$70:$70,'P&amp;L'!$71:$71</definedName>
    <definedName name="QB_DATA_3" localSheetId="0" hidden="1">'P&amp;L'!$72:$72,'P&amp;L'!$73:$73,'P&amp;L'!$74:$74,'P&amp;L'!$77:$77,'P&amp;L'!$78:$78,'P&amp;L'!$79:$79,'P&amp;L'!$80:$80,'P&amp;L'!$81:$81,'P&amp;L'!$84:$84,'P&amp;L'!$85:$85,'P&amp;L'!$86:$86,'P&amp;L'!$87:$87,'P&amp;L'!$88:$88,'P&amp;L'!$89:$89,'P&amp;L'!$90:$90,'P&amp;L'!$91:$91</definedName>
    <definedName name="QB_DATA_4" localSheetId="0" hidden="1">'P&amp;L'!$92:$92,'P&amp;L'!$93:$93,'P&amp;L'!$94:$94,'P&amp;L'!$95:$95,'P&amp;L'!$98:$98,'P&amp;L'!$99:$99,'P&amp;L'!$100:$100,'P&amp;L'!$101:$101,'P&amp;L'!$102:$102,'P&amp;L'!$103:$103,'P&amp;L'!$104:$104,'P&amp;L'!$105:$105,'P&amp;L'!$106:$106,'P&amp;L'!$107:$107,'P&amp;L'!$108:$108,'P&amp;L'!$109:$109</definedName>
    <definedName name="QB_DATA_5" localSheetId="0" hidden="1">'P&amp;L'!$112:$112,'P&amp;L'!$113:$113,'P&amp;L'!$114:$114,'P&amp;L'!$115:$115,'P&amp;L'!$116:$116,'P&amp;L'!$117:$117,'P&amp;L'!$118:$118,'P&amp;L'!$121:$121,'P&amp;L'!$122:$122,'P&amp;L'!$123:$123,'P&amp;L'!$124:$124,'P&amp;L'!$125:$125,'P&amp;L'!$126:$126,'P&amp;L'!$128:$128,'P&amp;L'!$130:$130,'P&amp;L'!$131:$131</definedName>
    <definedName name="QB_DATA_6" localSheetId="0" hidden="1">'P&amp;L'!$134:$134,'P&amp;L'!$135:$135,'P&amp;L'!$136:$136,'P&amp;L'!$137:$137,'P&amp;L'!$138:$138,'P&amp;L'!$139:$139,'P&amp;L'!$140:$140</definedName>
    <definedName name="QB_FORMULA_0" localSheetId="1" hidden="1">'Balance Sheet'!$F$19,'Balance Sheet'!$F$20,'Balance Sheet'!$F$21,'Balance Sheet'!$F$27,'Balance Sheet'!$F$34,'Balance Sheet'!$F$35,'Balance Sheet'!$F$36,'Balance Sheet'!$F$43,'Balance Sheet'!$F$44</definedName>
    <definedName name="QB_FORMULA_0" localSheetId="0" hidden="1">'P&amp;L'!$H$6,'P&amp;L'!$I$6,'P&amp;L'!$H$7,'P&amp;L'!$I$7,'P&amp;L'!$F$8,'P&amp;L'!$G$8,'P&amp;L'!$H$8,'P&amp;L'!$I$8,'P&amp;L'!$H$10,'P&amp;L'!$I$10,'P&amp;L'!$H$11,'P&amp;L'!$I$11,'P&amp;L'!$H$12,'P&amp;L'!$I$12,'P&amp;L'!$H$13,'P&amp;L'!$I$13</definedName>
    <definedName name="QB_FORMULA_1" localSheetId="0" hidden="1">'P&amp;L'!$H$14,'P&amp;L'!$I$14,'P&amp;L'!$H$15,'P&amp;L'!$I$15,'P&amp;L'!$F$16,'P&amp;L'!$G$16,'P&amp;L'!$H$16,'P&amp;L'!$I$16,'P&amp;L'!$H$18,'P&amp;L'!$I$18,'P&amp;L'!$H$19,'P&amp;L'!$I$19,'P&amp;L'!$F$20,'P&amp;L'!$G$20,'P&amp;L'!$H$20,'P&amp;L'!$I$20</definedName>
    <definedName name="QB_FORMULA_10" localSheetId="0" hidden="1">'P&amp;L'!$H$86,'P&amp;L'!$I$86,'P&amp;L'!$H$87,'P&amp;L'!$I$87,'P&amp;L'!$H$88,'P&amp;L'!$I$88,'P&amp;L'!$H$89,'P&amp;L'!$I$89,'P&amp;L'!$H$90,'P&amp;L'!$I$90,'P&amp;L'!$H$91,'P&amp;L'!$I$91,'P&amp;L'!$H$92,'P&amp;L'!$I$92,'P&amp;L'!$H$93,'P&amp;L'!$I$93</definedName>
    <definedName name="QB_FORMULA_11" localSheetId="0" hidden="1">'P&amp;L'!$H$94,'P&amp;L'!$I$94,'P&amp;L'!$H$95,'P&amp;L'!$I$95,'P&amp;L'!$F$96,'P&amp;L'!$G$96,'P&amp;L'!$H$96,'P&amp;L'!$I$96,'P&amp;L'!$H$98,'P&amp;L'!$I$98,'P&amp;L'!$H$99,'P&amp;L'!$I$99,'P&amp;L'!$H$100,'P&amp;L'!$I$100,'P&amp;L'!$H$101,'P&amp;L'!$I$101</definedName>
    <definedName name="QB_FORMULA_12" localSheetId="0" hidden="1">'P&amp;L'!$H$102,'P&amp;L'!$I$102,'P&amp;L'!$H$103,'P&amp;L'!$I$103,'P&amp;L'!$H$104,'P&amp;L'!$I$104,'P&amp;L'!$H$105,'P&amp;L'!$I$105,'P&amp;L'!$H$106,'P&amp;L'!$I$106,'P&amp;L'!$H$107,'P&amp;L'!$I$107,'P&amp;L'!$H$108,'P&amp;L'!$I$108,'P&amp;L'!$H$109,'P&amp;L'!$I$109</definedName>
    <definedName name="QB_FORMULA_13" localSheetId="0" hidden="1">'P&amp;L'!$F$110,'P&amp;L'!$G$110,'P&amp;L'!$H$110,'P&amp;L'!$I$110,'P&amp;L'!$H$112,'P&amp;L'!$I$112,'P&amp;L'!$H$113,'P&amp;L'!$I$113,'P&amp;L'!$H$114,'P&amp;L'!$I$114,'P&amp;L'!$H$115,'P&amp;L'!$I$115,'P&amp;L'!$H$116,'P&amp;L'!$I$116,'P&amp;L'!$H$117,'P&amp;L'!$I$117</definedName>
    <definedName name="QB_FORMULA_14" localSheetId="0" hidden="1">'P&amp;L'!$H$118,'P&amp;L'!$I$118,'P&amp;L'!$F$119,'P&amp;L'!$G$119,'P&amp;L'!$H$119,'P&amp;L'!$I$119,'P&amp;L'!$H$121,'P&amp;L'!$I$121,'P&amp;L'!$H$122,'P&amp;L'!$I$122,'P&amp;L'!$H$123,'P&amp;L'!$I$123,'P&amp;L'!$H$124,'P&amp;L'!$I$124,'P&amp;L'!$H$125,'P&amp;L'!$I$125</definedName>
    <definedName name="QB_FORMULA_15" localSheetId="0" hidden="1">'P&amp;L'!$H$126,'P&amp;L'!$I$126,'P&amp;L'!$F$127,'P&amp;L'!$G$127,'P&amp;L'!$H$127,'P&amp;L'!$I$127,'P&amp;L'!$H$128,'P&amp;L'!$I$128,'P&amp;L'!$H$130,'P&amp;L'!$I$130,'P&amp;L'!$H$131,'P&amp;L'!$I$131,'P&amp;L'!$F$132,'P&amp;L'!$G$132,'P&amp;L'!$H$132,'P&amp;L'!$I$132</definedName>
    <definedName name="QB_FORMULA_16" localSheetId="0" hidden="1">'P&amp;L'!$H$134,'P&amp;L'!$I$134,'P&amp;L'!$H$135,'P&amp;L'!$I$135,'P&amp;L'!$H$136,'P&amp;L'!$I$136,'P&amp;L'!$H$137,'P&amp;L'!$I$137,'P&amp;L'!$H$138,'P&amp;L'!$I$138,'P&amp;L'!$H$139,'P&amp;L'!$I$139,'P&amp;L'!$H$140,'P&amp;L'!$I$140,'P&amp;L'!$F$141,'P&amp;L'!$G$141</definedName>
    <definedName name="QB_FORMULA_17" localSheetId="0" hidden="1">'P&amp;L'!$H$141,'P&amp;L'!$I$141,'P&amp;L'!$F$142,'P&amp;L'!$G$142,'P&amp;L'!$H$142,'P&amp;L'!$I$142,'P&amp;L'!$F$143,'P&amp;L'!$G$143,'P&amp;L'!$H$143,'P&amp;L'!$I$143,'P&amp;L'!$F$144,'P&amp;L'!$G$144,'P&amp;L'!$H$144,'P&amp;L'!$I$144</definedName>
    <definedName name="QB_FORMULA_2" localSheetId="0" hidden="1">'P&amp;L'!$H$21,'P&amp;L'!$I$21,'P&amp;L'!$H$23,'P&amp;L'!$I$23,'P&amp;L'!$H$24,'P&amp;L'!$I$24,'P&amp;L'!$H$25,'P&amp;L'!$I$25,'P&amp;L'!$H$26,'P&amp;L'!$I$26,'P&amp;L'!$F$27,'P&amp;L'!$G$27,'P&amp;L'!$H$27,'P&amp;L'!$I$27,'P&amp;L'!$H$29,'P&amp;L'!$I$29</definedName>
    <definedName name="QB_FORMULA_3" localSheetId="0" hidden="1">'P&amp;L'!$H$30,'P&amp;L'!$I$30,'P&amp;L'!$H$31,'P&amp;L'!$I$31,'P&amp;L'!$H$32,'P&amp;L'!$I$32,'P&amp;L'!$H$33,'P&amp;L'!$I$33,'P&amp;L'!$F$34,'P&amp;L'!$G$34,'P&amp;L'!$H$34,'P&amp;L'!$I$34,'P&amp;L'!$H$36,'P&amp;L'!$I$36,'P&amp;L'!$H$37,'P&amp;L'!$I$37</definedName>
    <definedName name="QB_FORMULA_4" localSheetId="0" hidden="1">'P&amp;L'!$H$38,'P&amp;L'!$I$38,'P&amp;L'!$F$39,'P&amp;L'!$G$39,'P&amp;L'!$H$39,'P&amp;L'!$I$39,'P&amp;L'!$F$40,'P&amp;L'!$G$40,'P&amp;L'!$H$40,'P&amp;L'!$I$40,'P&amp;L'!$H$43,'P&amp;L'!$I$43,'P&amp;L'!$H$44,'P&amp;L'!$I$44,'P&amp;L'!$H$45,'P&amp;L'!$I$45</definedName>
    <definedName name="QB_FORMULA_5" localSheetId="0" hidden="1">'P&amp;L'!$H$46,'P&amp;L'!$I$46,'P&amp;L'!$H$47,'P&amp;L'!$I$47,'P&amp;L'!$H$48,'P&amp;L'!$I$48,'P&amp;L'!$H$49,'P&amp;L'!$I$49,'P&amp;L'!$H$50,'P&amp;L'!$I$50,'P&amp;L'!$H$51,'P&amp;L'!$I$51,'P&amp;L'!$H$52,'P&amp;L'!$I$52,'P&amp;L'!$H$53,'P&amp;L'!$I$53</definedName>
    <definedName name="QB_FORMULA_6" localSheetId="0" hidden="1">'P&amp;L'!$H$54,'P&amp;L'!$I$54,'P&amp;L'!$H$55,'P&amp;L'!$I$55,'P&amp;L'!$H$56,'P&amp;L'!$I$56,'P&amp;L'!$H$57,'P&amp;L'!$I$57,'P&amp;L'!$H$58,'P&amp;L'!$I$58,'P&amp;L'!$H$59,'P&amp;L'!$I$59,'P&amp;L'!$F$60,'P&amp;L'!$G$60,'P&amp;L'!$H$60,'P&amp;L'!$I$60</definedName>
    <definedName name="QB_FORMULA_7" localSheetId="0" hidden="1">'P&amp;L'!$H$62,'P&amp;L'!$I$62,'P&amp;L'!$H$63,'P&amp;L'!$I$63,'P&amp;L'!$H$64,'P&amp;L'!$I$64,'P&amp;L'!$H$65,'P&amp;L'!$I$65,'P&amp;L'!$H$66,'P&amp;L'!$I$66,'P&amp;L'!$H$67,'P&amp;L'!$I$67,'P&amp;L'!$F$68,'P&amp;L'!$G$68,'P&amp;L'!$H$68,'P&amp;L'!$I$68</definedName>
    <definedName name="QB_FORMULA_8" localSheetId="0" hidden="1">'P&amp;L'!$H$70,'P&amp;L'!$I$70,'P&amp;L'!$H$71,'P&amp;L'!$I$71,'P&amp;L'!$H$72,'P&amp;L'!$I$72,'P&amp;L'!$H$73,'P&amp;L'!$I$73,'P&amp;L'!$H$74,'P&amp;L'!$I$74,'P&amp;L'!$F$75,'P&amp;L'!$G$75,'P&amp;L'!$H$75,'P&amp;L'!$I$75,'P&amp;L'!$H$77,'P&amp;L'!$I$77</definedName>
    <definedName name="QB_FORMULA_9" localSheetId="0" hidden="1">'P&amp;L'!$H$78,'P&amp;L'!$I$78,'P&amp;L'!$H$79,'P&amp;L'!$I$79,'P&amp;L'!$H$80,'P&amp;L'!$I$80,'P&amp;L'!$H$81,'P&amp;L'!$I$81,'P&amp;L'!$F$82,'P&amp;L'!$G$82,'P&amp;L'!$H$82,'P&amp;L'!$I$82,'P&amp;L'!$H$84,'P&amp;L'!$I$84,'P&amp;L'!$H$85,'P&amp;L'!$I$85</definedName>
    <definedName name="QB_ROW_1" localSheetId="1" hidden="1">'Balance Sheet'!$A$2</definedName>
    <definedName name="QB_ROW_100240" localSheetId="0" hidden="1">'P&amp;L'!$E$58</definedName>
    <definedName name="QB_ROW_10031" localSheetId="1" hidden="1">'Balance Sheet'!$D$25</definedName>
    <definedName name="QB_ROW_1011" localSheetId="1" hidden="1">'Balance Sheet'!$B$3</definedName>
    <definedName name="QB_ROW_101240" localSheetId="0" hidden="1">'P&amp;L'!$E$46</definedName>
    <definedName name="QB_ROW_102240" localSheetId="0" hidden="1">'P&amp;L'!$E$55</definedName>
    <definedName name="QB_ROW_103240" localSheetId="0" hidden="1">'P&amp;L'!$E$52</definedName>
    <definedName name="QB_ROW_10331" localSheetId="1" hidden="1">'Balance Sheet'!$D$27</definedName>
    <definedName name="QB_ROW_104240" localSheetId="0" hidden="1">'P&amp;L'!$E$70</definedName>
    <definedName name="QB_ROW_106240" localSheetId="0" hidden="1">'P&amp;L'!$E$43</definedName>
    <definedName name="QB_ROW_110240" localSheetId="0" hidden="1">'P&amp;L'!$E$56</definedName>
    <definedName name="QB_ROW_111240" localSheetId="0" hidden="1">'P&amp;L'!$E$124</definedName>
    <definedName name="QB_ROW_113240" localSheetId="0" hidden="1">'P&amp;L'!$E$44</definedName>
    <definedName name="QB_ROW_114240" localSheetId="0" hidden="1">'P&amp;L'!$E$57</definedName>
    <definedName name="QB_ROW_115240" localSheetId="0" hidden="1">'P&amp;L'!$E$84</definedName>
    <definedName name="QB_ROW_116240" localSheetId="0" hidden="1">'P&amp;L'!$E$85</definedName>
    <definedName name="QB_ROW_117240" localSheetId="0" hidden="1">'P&amp;L'!$E$29</definedName>
    <definedName name="QB_ROW_118240" localSheetId="0" hidden="1">'P&amp;L'!$E$30</definedName>
    <definedName name="QB_ROW_119240" localSheetId="0" hidden="1">'P&amp;L'!$E$86</definedName>
    <definedName name="QB_ROW_120240" localSheetId="0" hidden="1">'P&amp;L'!$E$87</definedName>
    <definedName name="QB_ROW_12031" localSheetId="1" hidden="1">'Balance Sheet'!$D$28</definedName>
    <definedName name="QB_ROW_121240" localSheetId="0" hidden="1">'P&amp;L'!$E$89</definedName>
    <definedName name="QB_ROW_122240" localSheetId="0" hidden="1">'P&amp;L'!$E$31</definedName>
    <definedName name="QB_ROW_123240" localSheetId="0" hidden="1">'P&amp;L'!$E$90</definedName>
    <definedName name="QB_ROW_12331" localSheetId="1" hidden="1">'Balance Sheet'!$D$34</definedName>
    <definedName name="QB_ROW_124240" localSheetId="0" hidden="1">'P&amp;L'!$E$32</definedName>
    <definedName name="QB_ROW_125240" localSheetId="0" hidden="1">'P&amp;L'!$E$91</definedName>
    <definedName name="QB_ROW_126240" localSheetId="0" hidden="1">'P&amp;L'!$E$92</definedName>
    <definedName name="QB_ROW_127240" localSheetId="0" hidden="1">'P&amp;L'!$E$93</definedName>
    <definedName name="QB_ROW_129030" localSheetId="0" hidden="1">'P&amp;L'!$D$28</definedName>
    <definedName name="QB_ROW_129240" localSheetId="0" hidden="1">'P&amp;L'!$E$33</definedName>
    <definedName name="QB_ROW_129330" localSheetId="0" hidden="1">'P&amp;L'!$D$34</definedName>
    <definedName name="QB_ROW_130030" localSheetId="0" hidden="1">'P&amp;L'!$D$61</definedName>
    <definedName name="QB_ROW_130240" localSheetId="0" hidden="1">'P&amp;L'!$E$67</definedName>
    <definedName name="QB_ROW_130330" localSheetId="0" hidden="1">'P&amp;L'!$D$68</definedName>
    <definedName name="QB_ROW_1311" localSheetId="1" hidden="1">'Balance Sheet'!$B$20</definedName>
    <definedName name="QB_ROW_135240" localSheetId="0" hidden="1">'P&amp;L'!$E$62</definedName>
    <definedName name="QB_ROW_136240" localSheetId="0" hidden="1">'P&amp;L'!$E$63</definedName>
    <definedName name="QB_ROW_137240" localSheetId="0" hidden="1">'P&amp;L'!$E$64</definedName>
    <definedName name="QB_ROW_138240" localSheetId="0" hidden="1">'P&amp;L'!$E$23</definedName>
    <definedName name="QB_ROW_139240" localSheetId="0" hidden="1">'P&amp;L'!$E$24</definedName>
    <definedName name="QB_ROW_14011" localSheetId="1" hidden="1">'Balance Sheet'!$B$37</definedName>
    <definedName name="QB_ROW_140240" localSheetId="0" hidden="1">'P&amp;L'!$E$25</definedName>
    <definedName name="QB_ROW_141240" localSheetId="0" hidden="1">'P&amp;L'!$E$18</definedName>
    <definedName name="QB_ROW_142230" localSheetId="0" hidden="1">'P&amp;L'!$D$21</definedName>
    <definedName name="QB_ROW_14311" localSheetId="1" hidden="1">'Balance Sheet'!$B$43</definedName>
    <definedName name="QB_ROW_143240" localSheetId="0" hidden="1">'P&amp;L'!$E$47</definedName>
    <definedName name="QB_ROW_144240" localSheetId="0" hidden="1">'P&amp;L'!$E$48</definedName>
    <definedName name="QB_ROW_145240" localSheetId="0" hidden="1">'P&amp;L'!$E$49</definedName>
    <definedName name="QB_ROW_147240" localSheetId="0" hidden="1">'P&amp;L'!$E$53</definedName>
    <definedName name="QB_ROW_148240" localSheetId="0" hidden="1">'P&amp;L'!$E$54</definedName>
    <definedName name="QB_ROW_149240" localSheetId="0" hidden="1">'P&amp;L'!$E$65</definedName>
    <definedName name="QB_ROW_150240" localSheetId="0" hidden="1">'P&amp;L'!$E$66</definedName>
    <definedName name="QB_ROW_151240" localSheetId="0" hidden="1">'P&amp;L'!$E$71</definedName>
    <definedName name="QB_ROW_152240" localSheetId="0" hidden="1">'P&amp;L'!$E$72</definedName>
    <definedName name="QB_ROW_153240" localSheetId="0" hidden="1">'P&amp;L'!$E$73</definedName>
    <definedName name="QB_ROW_154030" localSheetId="0" hidden="1">'P&amp;L'!$D$76</definedName>
    <definedName name="QB_ROW_154240" localSheetId="0" hidden="1">'P&amp;L'!$E$81</definedName>
    <definedName name="QB_ROW_154330" localSheetId="0" hidden="1">'P&amp;L'!$D$82</definedName>
    <definedName name="QB_ROW_155240" localSheetId="0" hidden="1">'P&amp;L'!$E$77</definedName>
    <definedName name="QB_ROW_156240" localSheetId="0" hidden="1">'P&amp;L'!$E$78</definedName>
    <definedName name="QB_ROW_157240" localSheetId="0" hidden="1">'P&amp;L'!$E$79</definedName>
    <definedName name="QB_ROW_158240" localSheetId="0" hidden="1">'P&amp;L'!$E$80</definedName>
    <definedName name="QB_ROW_159030" localSheetId="0" hidden="1">'P&amp;L'!$D$83</definedName>
    <definedName name="QB_ROW_159240" localSheetId="0" hidden="1">'P&amp;L'!$E$95</definedName>
    <definedName name="QB_ROW_159330" localSheetId="0" hidden="1">'P&amp;L'!$D$96</definedName>
    <definedName name="QB_ROW_160030" localSheetId="0" hidden="1">'P&amp;L'!$D$97</definedName>
    <definedName name="QB_ROW_160240" localSheetId="0" hidden="1">'P&amp;L'!$E$109</definedName>
    <definedName name="QB_ROW_160330" localSheetId="0" hidden="1">'P&amp;L'!$D$110</definedName>
    <definedName name="QB_ROW_161240" localSheetId="0" hidden="1">'P&amp;L'!$E$98</definedName>
    <definedName name="QB_ROW_162240" localSheetId="0" hidden="1">'P&amp;L'!$E$99</definedName>
    <definedName name="QB_ROW_163240" localSheetId="0" hidden="1">'P&amp;L'!$E$100</definedName>
    <definedName name="QB_ROW_164240" localSheetId="0" hidden="1">'P&amp;L'!$E$101</definedName>
    <definedName name="QB_ROW_165240" localSheetId="0" hidden="1">'P&amp;L'!$E$102</definedName>
    <definedName name="QB_ROW_166240" localSheetId="0" hidden="1">'P&amp;L'!$E$103</definedName>
    <definedName name="QB_ROW_167240" localSheetId="0" hidden="1">'P&amp;L'!$E$104</definedName>
    <definedName name="QB_ROW_168240" localSheetId="0" hidden="1">'P&amp;L'!$E$105</definedName>
    <definedName name="QB_ROW_169240" localSheetId="0" hidden="1">'P&amp;L'!$E$106</definedName>
    <definedName name="QB_ROW_170030" localSheetId="0" hidden="1">'P&amp;L'!$D$111</definedName>
    <definedName name="QB_ROW_170240" localSheetId="0" hidden="1">'P&amp;L'!$E$118</definedName>
    <definedName name="QB_ROW_170330" localSheetId="0" hidden="1">'P&amp;L'!$D$119</definedName>
    <definedName name="QB_ROW_171240" localSheetId="0" hidden="1">'P&amp;L'!$E$112</definedName>
    <definedName name="QB_ROW_17221" localSheetId="1" hidden="1">'Balance Sheet'!$C$42</definedName>
    <definedName name="QB_ROW_172240" localSheetId="0" hidden="1">'P&amp;L'!$E$114</definedName>
    <definedName name="QB_ROW_173240" localSheetId="0" hidden="1">'P&amp;L'!$E$115</definedName>
    <definedName name="QB_ROW_174240" localSheetId="0" hidden="1">'P&amp;L'!$E$116</definedName>
    <definedName name="QB_ROW_175240" localSheetId="0" hidden="1">'P&amp;L'!$E$117</definedName>
    <definedName name="QB_ROW_176030" localSheetId="0" hidden="1">'P&amp;L'!$D$120</definedName>
    <definedName name="QB_ROW_176240" localSheetId="0" hidden="1">'P&amp;L'!$E$126</definedName>
    <definedName name="QB_ROW_176330" localSheetId="0" hidden="1">'P&amp;L'!$D$127</definedName>
    <definedName name="QB_ROW_177240" localSheetId="0" hidden="1">'P&amp;L'!$E$121</definedName>
    <definedName name="QB_ROW_178240" localSheetId="0" hidden="1">'P&amp;L'!$E$122</definedName>
    <definedName name="QB_ROW_179240" localSheetId="0" hidden="1">'P&amp;L'!$E$123</definedName>
    <definedName name="QB_ROW_180240" localSheetId="0" hidden="1">'P&amp;L'!$E$125</definedName>
    <definedName name="QB_ROW_181230" localSheetId="0" hidden="1">'P&amp;L'!$D$128</definedName>
    <definedName name="QB_ROW_182030" localSheetId="0" hidden="1">'P&amp;L'!$D$129</definedName>
    <definedName name="QB_ROW_182240" localSheetId="0" hidden="1">'P&amp;L'!$E$131</definedName>
    <definedName name="QB_ROW_182330" localSheetId="0" hidden="1">'P&amp;L'!$D$132</definedName>
    <definedName name="QB_ROW_18301" localSheetId="0" hidden="1">'P&amp;L'!$A$144</definedName>
    <definedName name="QB_ROW_183240" localSheetId="0" hidden="1">'P&amp;L'!$E$130</definedName>
    <definedName name="QB_ROW_184030" localSheetId="0" hidden="1">'P&amp;L'!$D$133</definedName>
    <definedName name="QB_ROW_184240" localSheetId="0" hidden="1">'P&amp;L'!$E$140</definedName>
    <definedName name="QB_ROW_184330" localSheetId="0" hidden="1">'P&amp;L'!$D$141</definedName>
    <definedName name="QB_ROW_185240" localSheetId="0" hidden="1">'P&amp;L'!$E$134</definedName>
    <definedName name="QB_ROW_186240" localSheetId="0" hidden="1">'P&amp;L'!$E$135</definedName>
    <definedName name="QB_ROW_187240" localSheetId="0" hidden="1">'P&amp;L'!$E$136</definedName>
    <definedName name="QB_ROW_188240" localSheetId="0" hidden="1">'P&amp;L'!$E$137</definedName>
    <definedName name="QB_ROW_189240" localSheetId="0" hidden="1">'P&amp;L'!$E$138</definedName>
    <definedName name="QB_ROW_19011" localSheetId="0" hidden="1">'P&amp;L'!$B$3</definedName>
    <definedName name="QB_ROW_190240" localSheetId="0" hidden="1">'P&amp;L'!$E$139</definedName>
    <definedName name="QB_ROW_191240" localSheetId="0" hidden="1">'P&amp;L'!$E$51</definedName>
    <definedName name="QB_ROW_192240" localSheetId="1" hidden="1">'Balance Sheet'!$E$33</definedName>
    <definedName name="QB_ROW_19311" localSheetId="0" hidden="1">'P&amp;L'!$B$143</definedName>
    <definedName name="QB_ROW_194240" localSheetId="0" hidden="1">'P&amp;L'!$E$88</definedName>
    <definedName name="QB_ROW_195240" localSheetId="0" hidden="1">'P&amp;L'!$E$108</definedName>
    <definedName name="QB_ROW_196240" localSheetId="0" hidden="1">'P&amp;L'!$E$107</definedName>
    <definedName name="QB_ROW_20021" localSheetId="0" hidden="1">'P&amp;L'!$C$4</definedName>
    <definedName name="QB_ROW_2021" localSheetId="1" hidden="1">'Balance Sheet'!$C$4</definedName>
    <definedName name="QB_ROW_20321" localSheetId="0" hidden="1">'P&amp;L'!$C$40</definedName>
    <definedName name="QB_ROW_21021" localSheetId="0" hidden="1">'P&amp;L'!$C$41</definedName>
    <definedName name="QB_ROW_21321" localSheetId="0" hidden="1">'P&amp;L'!$C$142</definedName>
    <definedName name="QB_ROW_2321" localSheetId="1" hidden="1">'Balance Sheet'!$C$19</definedName>
    <definedName name="QB_ROW_301" localSheetId="1" hidden="1">'Balance Sheet'!$A$21</definedName>
    <definedName name="QB_ROW_311240" localSheetId="0" hidden="1">'P&amp;L'!$E$14</definedName>
    <definedName name="QB_ROW_312240" localSheetId="0" hidden="1">'P&amp;L'!$E$94</definedName>
    <definedName name="QB_ROW_313240" localSheetId="0" hidden="1">'P&amp;L'!$E$113</definedName>
    <definedName name="QB_ROW_3220" localSheetId="1" hidden="1">'Balance Sheet'!$C$38</definedName>
    <definedName name="QB_ROW_52230" localSheetId="1" hidden="1">'Balance Sheet'!$D$5</definedName>
    <definedName name="QB_ROW_53230" localSheetId="1" hidden="1">'Balance Sheet'!$D$6</definedName>
    <definedName name="QB_ROW_54230" localSheetId="1" hidden="1">'Balance Sheet'!$D$7</definedName>
    <definedName name="QB_ROW_55230" localSheetId="1" hidden="1">'Balance Sheet'!$D$8</definedName>
    <definedName name="QB_ROW_56230" localSheetId="1" hidden="1">'Balance Sheet'!$D$9</definedName>
    <definedName name="QB_ROW_57230" localSheetId="1" hidden="1">'Balance Sheet'!$D$10</definedName>
    <definedName name="QB_ROW_58230" localSheetId="1" hidden="1">'Balance Sheet'!$D$11</definedName>
    <definedName name="QB_ROW_59230" localSheetId="1" hidden="1">'Balance Sheet'!$D$12</definedName>
    <definedName name="QB_ROW_60230" localSheetId="1" hidden="1">'Balance Sheet'!$D$13</definedName>
    <definedName name="QB_ROW_61230" localSheetId="1" hidden="1">'Balance Sheet'!$D$14</definedName>
    <definedName name="QB_ROW_62230" localSheetId="1" hidden="1">'Balance Sheet'!$D$15</definedName>
    <definedName name="QB_ROW_63230" localSheetId="1" hidden="1">'Balance Sheet'!$D$16</definedName>
    <definedName name="QB_ROW_64230" localSheetId="1" hidden="1">'Balance Sheet'!$D$17</definedName>
    <definedName name="QB_ROW_65230" localSheetId="1" hidden="1">'Balance Sheet'!$D$18</definedName>
    <definedName name="QB_ROW_66240" localSheetId="1" hidden="1">'Balance Sheet'!$E$26</definedName>
    <definedName name="QB_ROW_67240" localSheetId="1" hidden="1">'Balance Sheet'!$E$29</definedName>
    <definedName name="QB_ROW_68240" localSheetId="1" hidden="1">'Balance Sheet'!$E$30</definedName>
    <definedName name="QB_ROW_69240" localSheetId="1" hidden="1">'Balance Sheet'!$E$31</definedName>
    <definedName name="QB_ROW_7001" localSheetId="1" hidden="1">'Balance Sheet'!$A$22</definedName>
    <definedName name="QB_ROW_70240" localSheetId="1" hidden="1">'Balance Sheet'!$E$32</definedName>
    <definedName name="QB_ROW_71220" localSheetId="1" hidden="1">'Balance Sheet'!$C$39</definedName>
    <definedName name="QB_ROW_72220" localSheetId="1" hidden="1">'Balance Sheet'!$C$40</definedName>
    <definedName name="QB_ROW_7301" localSheetId="1" hidden="1">'Balance Sheet'!$A$44</definedName>
    <definedName name="QB_ROW_73220" localSheetId="1" hidden="1">'Balance Sheet'!$C$41</definedName>
    <definedName name="QB_ROW_74030" localSheetId="0" hidden="1">'P&amp;L'!$D$5</definedName>
    <definedName name="QB_ROW_74240" localSheetId="0" hidden="1">'P&amp;L'!$E$7</definedName>
    <definedName name="QB_ROW_74330" localSheetId="0" hidden="1">'P&amp;L'!$D$8</definedName>
    <definedName name="QB_ROW_75030" localSheetId="0" hidden="1">'P&amp;L'!$D$9</definedName>
    <definedName name="QB_ROW_75240" localSheetId="0" hidden="1">'P&amp;L'!$E$15</definedName>
    <definedName name="QB_ROW_75330" localSheetId="0" hidden="1">'P&amp;L'!$D$16</definedName>
    <definedName name="QB_ROW_76240" localSheetId="0" hidden="1">'P&amp;L'!$E$10</definedName>
    <definedName name="QB_ROW_77240" localSheetId="0" hidden="1">'P&amp;L'!$E$11</definedName>
    <definedName name="QB_ROW_78240" localSheetId="0" hidden="1">'P&amp;L'!$E$12</definedName>
    <definedName name="QB_ROW_79240" localSheetId="0" hidden="1">'P&amp;L'!$E$13</definedName>
    <definedName name="QB_ROW_80030" localSheetId="0" hidden="1">'P&amp;L'!$D$17</definedName>
    <definedName name="QB_ROW_8011" localSheetId="1" hidden="1">'Balance Sheet'!$B$23</definedName>
    <definedName name="QB_ROW_80240" localSheetId="0" hidden="1">'P&amp;L'!$E$19</definedName>
    <definedName name="QB_ROW_80330" localSheetId="0" hidden="1">'P&amp;L'!$D$20</definedName>
    <definedName name="QB_ROW_81240" localSheetId="0" hidden="1">'P&amp;L'!$E$6</definedName>
    <definedName name="QB_ROW_82030" localSheetId="0" hidden="1">'P&amp;L'!$D$22</definedName>
    <definedName name="QB_ROW_82240" localSheetId="0" hidden="1">'P&amp;L'!$E$26</definedName>
    <definedName name="QB_ROW_82330" localSheetId="0" hidden="1">'P&amp;L'!$D$27</definedName>
    <definedName name="QB_ROW_83030" localSheetId="0" hidden="1">'P&amp;L'!$D$35</definedName>
    <definedName name="QB_ROW_8311" localSheetId="1" hidden="1">'Balance Sheet'!$B$36</definedName>
    <definedName name="QB_ROW_83240" localSheetId="0" hidden="1">'P&amp;L'!$E$38</definedName>
    <definedName name="QB_ROW_83330" localSheetId="0" hidden="1">'P&amp;L'!$D$39</definedName>
    <definedName name="QB_ROW_84240" localSheetId="0" hidden="1">'P&amp;L'!$E$36</definedName>
    <definedName name="QB_ROW_85240" localSheetId="0" hidden="1">'P&amp;L'!$E$37</definedName>
    <definedName name="QB_ROW_88030" localSheetId="0" hidden="1">'P&amp;L'!$D$69</definedName>
    <definedName name="QB_ROW_88240" localSheetId="0" hidden="1">'P&amp;L'!$E$74</definedName>
    <definedName name="QB_ROW_88330" localSheetId="0" hidden="1">'P&amp;L'!$D$75</definedName>
    <definedName name="QB_ROW_9021" localSheetId="1" hidden="1">'Balance Sheet'!$C$24</definedName>
    <definedName name="QB_ROW_91240" localSheetId="0" hidden="1">'P&amp;L'!$E$45</definedName>
    <definedName name="QB_ROW_93030" localSheetId="0" hidden="1">'P&amp;L'!$D$42</definedName>
    <definedName name="QB_ROW_9321" localSheetId="1" hidden="1">'Balance Sheet'!$C$35</definedName>
    <definedName name="QB_ROW_93240" localSheetId="0" hidden="1">'P&amp;L'!$E$59</definedName>
    <definedName name="QB_ROW_93330" localSheetId="0" hidden="1">'P&amp;L'!$D$60</definedName>
    <definedName name="QB_ROW_94240" localSheetId="0" hidden="1">'P&amp;L'!$E$50</definedName>
    <definedName name="QBCANSUPPORTUPDATE" localSheetId="1">TRUE</definedName>
    <definedName name="QBCANSUPPORTUPDATE" localSheetId="0">TRUE</definedName>
    <definedName name="QBCOMPANYFILENAME" localSheetId="1">"C:\Users\Francine\Desktop\CCAPA\American Planning Association, California Chapter New CPA 2017 File.qbw"</definedName>
    <definedName name="QBCOMPANYFILENAME" localSheetId="0">"C:\Users\Francine\Desktop\CCAPA\American Planning Association, California Chapter New CPA 2017 File.qbw"</definedName>
    <definedName name="QBENDDATE" localSheetId="1">20170915</definedName>
    <definedName name="QBENDDATE" localSheetId="0">20170915</definedName>
    <definedName name="QBHEADERSONSCREEN" localSheetId="1">FALSE</definedName>
    <definedName name="QBHEADERSONSCREEN" localSheetId="0">FALSE</definedName>
    <definedName name="QBMETADATASIZE" localSheetId="1">5907</definedName>
    <definedName name="QBMETADATASIZE" localSheetId="0">6319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"b79da5685c37407b88324cd93b3e4f01"</definedName>
    <definedName name="QBREPORTCOMPANYID" localSheetId="0">"b79da5685c37407b88324cd93b3e4f01"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TRUE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288</definedName>
    <definedName name="QBROWHEADERS" localSheetId="1">5</definedName>
    <definedName name="QBROWHEADERS" localSheetId="0">5</definedName>
    <definedName name="QBSTARTDATE" localSheetId="1">20170101</definedName>
    <definedName name="QBSTARTDATE" localSheetId="0">20170101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F43" i="2"/>
  <c r="F36" i="2"/>
  <c r="F35" i="2"/>
  <c r="F34" i="2"/>
  <c r="F27" i="2"/>
  <c r="F19" i="2"/>
  <c r="F20" i="2" s="1"/>
  <c r="F21" i="2" s="1"/>
  <c r="G141" i="1" l="1"/>
  <c r="F141" i="1"/>
  <c r="I141" i="1" s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H132" i="1"/>
  <c r="G132" i="1"/>
  <c r="I132" i="1" s="1"/>
  <c r="F132" i="1"/>
  <c r="I131" i="1"/>
  <c r="H131" i="1"/>
  <c r="I130" i="1"/>
  <c r="H130" i="1"/>
  <c r="I128" i="1"/>
  <c r="H128" i="1"/>
  <c r="I127" i="1"/>
  <c r="H127" i="1"/>
  <c r="G127" i="1"/>
  <c r="F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19" i="1"/>
  <c r="H119" i="1"/>
  <c r="G119" i="1"/>
  <c r="F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G110" i="1"/>
  <c r="I110" i="1" s="1"/>
  <c r="F110" i="1"/>
  <c r="H110" i="1" s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H96" i="1"/>
  <c r="G96" i="1"/>
  <c r="I96" i="1" s="1"/>
  <c r="F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G82" i="1"/>
  <c r="I82" i="1" s="1"/>
  <c r="F82" i="1"/>
  <c r="H82" i="1" s="1"/>
  <c r="I81" i="1"/>
  <c r="H81" i="1"/>
  <c r="I80" i="1"/>
  <c r="H80" i="1"/>
  <c r="I79" i="1"/>
  <c r="H79" i="1"/>
  <c r="I78" i="1"/>
  <c r="H78" i="1"/>
  <c r="I77" i="1"/>
  <c r="H77" i="1"/>
  <c r="I75" i="1"/>
  <c r="H75" i="1"/>
  <c r="G75" i="1"/>
  <c r="F75" i="1"/>
  <c r="I74" i="1"/>
  <c r="H74" i="1"/>
  <c r="I73" i="1"/>
  <c r="H73" i="1"/>
  <c r="I72" i="1"/>
  <c r="H72" i="1"/>
  <c r="I71" i="1"/>
  <c r="H71" i="1"/>
  <c r="I70" i="1"/>
  <c r="H70" i="1"/>
  <c r="H68" i="1"/>
  <c r="G68" i="1"/>
  <c r="I68" i="1" s="1"/>
  <c r="F68" i="1"/>
  <c r="I67" i="1"/>
  <c r="H67" i="1"/>
  <c r="I66" i="1"/>
  <c r="H66" i="1"/>
  <c r="I65" i="1"/>
  <c r="H65" i="1"/>
  <c r="I64" i="1"/>
  <c r="H64" i="1"/>
  <c r="I63" i="1"/>
  <c r="H63" i="1"/>
  <c r="I62" i="1"/>
  <c r="H62" i="1"/>
  <c r="H60" i="1"/>
  <c r="G60" i="1"/>
  <c r="G142" i="1" s="1"/>
  <c r="F60" i="1"/>
  <c r="F142" i="1" s="1"/>
  <c r="H142" i="1" s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39" i="1"/>
  <c r="H39" i="1"/>
  <c r="G39" i="1"/>
  <c r="F39" i="1"/>
  <c r="I38" i="1"/>
  <c r="H38" i="1"/>
  <c r="I37" i="1"/>
  <c r="H37" i="1"/>
  <c r="I36" i="1"/>
  <c r="H36" i="1"/>
  <c r="G34" i="1"/>
  <c r="I34" i="1" s="1"/>
  <c r="F34" i="1"/>
  <c r="H34" i="1" s="1"/>
  <c r="I33" i="1"/>
  <c r="H33" i="1"/>
  <c r="I32" i="1"/>
  <c r="H32" i="1"/>
  <c r="I31" i="1"/>
  <c r="H31" i="1"/>
  <c r="I30" i="1"/>
  <c r="H30" i="1"/>
  <c r="I29" i="1"/>
  <c r="H29" i="1"/>
  <c r="I27" i="1"/>
  <c r="H27" i="1"/>
  <c r="G27" i="1"/>
  <c r="F27" i="1"/>
  <c r="I26" i="1"/>
  <c r="H26" i="1"/>
  <c r="I25" i="1"/>
  <c r="H25" i="1"/>
  <c r="I24" i="1"/>
  <c r="H24" i="1"/>
  <c r="I23" i="1"/>
  <c r="H23" i="1"/>
  <c r="I21" i="1"/>
  <c r="H21" i="1"/>
  <c r="G20" i="1"/>
  <c r="I20" i="1" s="1"/>
  <c r="F20" i="1"/>
  <c r="H20" i="1" s="1"/>
  <c r="I19" i="1"/>
  <c r="H19" i="1"/>
  <c r="I18" i="1"/>
  <c r="H18" i="1"/>
  <c r="G16" i="1"/>
  <c r="F16" i="1"/>
  <c r="H16" i="1" s="1"/>
  <c r="I15" i="1"/>
  <c r="H15" i="1"/>
  <c r="I14" i="1"/>
  <c r="H14" i="1"/>
  <c r="I13" i="1"/>
  <c r="H13" i="1"/>
  <c r="I12" i="1"/>
  <c r="H12" i="1"/>
  <c r="I11" i="1"/>
  <c r="H11" i="1"/>
  <c r="I10" i="1"/>
  <c r="H10" i="1"/>
  <c r="G8" i="1"/>
  <c r="G40" i="1" s="1"/>
  <c r="F8" i="1"/>
  <c r="H8" i="1" s="1"/>
  <c r="I7" i="1"/>
  <c r="H7" i="1"/>
  <c r="I6" i="1"/>
  <c r="H6" i="1"/>
  <c r="I16" i="1" l="1"/>
  <c r="G143" i="1"/>
  <c r="I142" i="1"/>
  <c r="I8" i="1"/>
  <c r="I60" i="1"/>
  <c r="H141" i="1"/>
  <c r="F40" i="1"/>
  <c r="H40" i="1" l="1"/>
  <c r="F143" i="1"/>
  <c r="I143" i="1" s="1"/>
  <c r="I40" i="1"/>
  <c r="G144" i="1"/>
  <c r="F144" i="1" l="1"/>
  <c r="H144" i="1" s="1"/>
  <c r="H143" i="1"/>
  <c r="I144" i="1" l="1"/>
</calcChain>
</file>

<file path=xl/sharedStrings.xml><?xml version="1.0" encoding="utf-8"?>
<sst xmlns="http://schemas.openxmlformats.org/spreadsheetml/2006/main" count="200" uniqueCount="197">
  <si>
    <t>Jan 1 - Sep 15, 17</t>
  </si>
  <si>
    <t>Budget</t>
  </si>
  <si>
    <t>$ Over Budget</t>
  </si>
  <si>
    <t>Ordinary Income/Expense</t>
  </si>
  <si>
    <t>Income</t>
  </si>
  <si>
    <t>4000 · Office</t>
  </si>
  <si>
    <t>4005 · Reimbursement Income</t>
  </si>
  <si>
    <t>4000 · Office - Other</t>
  </si>
  <si>
    <t>Total 4000 · Office</t>
  </si>
  <si>
    <t>4100 · Dues &amp; Conference</t>
  </si>
  <si>
    <t>4110 · Annual Conference Receipts</t>
  </si>
  <si>
    <t>4115 · Dues - National Subvention</t>
  </si>
  <si>
    <t>4120 · Dues - Chapter Only</t>
  </si>
  <si>
    <t>4125 · Conference Profit</t>
  </si>
  <si>
    <t>4126 · Conference Profit - Prior Year</t>
  </si>
  <si>
    <t>4100 · Dues &amp; Conference - Other</t>
  </si>
  <si>
    <t>Total 4100 · Dues &amp; Conference</t>
  </si>
  <si>
    <t>4200 · Admin Income</t>
  </si>
  <si>
    <t>4205 · Extra Award Reimb</t>
  </si>
  <si>
    <t>4200 · Admin Income - Other</t>
  </si>
  <si>
    <t>Total 4200 · Admin Income</t>
  </si>
  <si>
    <t>4300 · Miscellaneous Income</t>
  </si>
  <si>
    <t>4400 · Professional Development Income</t>
  </si>
  <si>
    <t>4405 · AICP Publications</t>
  </si>
  <si>
    <t>4410 · Webcast Income</t>
  </si>
  <si>
    <t>4415 · Workshop Income</t>
  </si>
  <si>
    <t>4400 · Professional Development Income - Other</t>
  </si>
  <si>
    <t>Total 4400 · Professional Development Income</t>
  </si>
  <si>
    <t>4500 · Public Information Income</t>
  </si>
  <si>
    <t>4505 · News - Ad</t>
  </si>
  <si>
    <t>4510 · News - Calling Card Ads</t>
  </si>
  <si>
    <t>4515 · News - Subscriptions</t>
  </si>
  <si>
    <t>4520 · Web Ad</t>
  </si>
  <si>
    <t>4500 · Public Information Income - Other</t>
  </si>
  <si>
    <t>Total 4500 · Public Information Income</t>
  </si>
  <si>
    <t>4900 · Interest Income</t>
  </si>
  <si>
    <t>4905 · Checking Account</t>
  </si>
  <si>
    <t>4910 · Savings Accounts</t>
  </si>
  <si>
    <t>4900 · Interest Income - Other</t>
  </si>
  <si>
    <t>Total 4900 · Interest Income</t>
  </si>
  <si>
    <t>Total Income</t>
  </si>
  <si>
    <t>Expense</t>
  </si>
  <si>
    <t>5100 · Office Expense</t>
  </si>
  <si>
    <t>5105 · Management</t>
  </si>
  <si>
    <t>5110 · Operations/Miscellaneous</t>
  </si>
  <si>
    <t>5115 · Board Meetings</t>
  </si>
  <si>
    <t>5120 · Insurance Expense</t>
  </si>
  <si>
    <t>5125 · Board Retreat</t>
  </si>
  <si>
    <t>5130 · Executive Board Conf Reg Reimb</t>
  </si>
  <si>
    <t>5135 · Reimbursed Expense</t>
  </si>
  <si>
    <t>5140 · Telephone/Fax</t>
  </si>
  <si>
    <t>5145 · Office Supplies</t>
  </si>
  <si>
    <t>5150 · Postage</t>
  </si>
  <si>
    <t>5155 · Printing</t>
  </si>
  <si>
    <t>5165 · Copies</t>
  </si>
  <si>
    <t>5170 · Storage</t>
  </si>
  <si>
    <t>5175 · Merchant Credit Card Fee</t>
  </si>
  <si>
    <t>5180 · ATEGO Resources</t>
  </si>
  <si>
    <t>5185 · New Horizon Enterprise</t>
  </si>
  <si>
    <t>5100 · Office Expense - Other</t>
  </si>
  <si>
    <t>Total 5100 · Office Expense</t>
  </si>
  <si>
    <t>5200 · President Expense</t>
  </si>
  <si>
    <t>5205 · Meals</t>
  </si>
  <si>
    <t>5210 · Meeting/Conference</t>
  </si>
  <si>
    <t>5215 · Travel</t>
  </si>
  <si>
    <t>5220 · President-Elect/Past President</t>
  </si>
  <si>
    <t>5230 · Student Representative</t>
  </si>
  <si>
    <t>5200 · President Expense - Other</t>
  </si>
  <si>
    <t>Total 5200 · President Expense</t>
  </si>
  <si>
    <t>5300 · Policy &amp; Legislation</t>
  </si>
  <si>
    <t>5305 · Lobbying Expenses</t>
  </si>
  <si>
    <t>5310 · FPPC Quarterly Filing Fees</t>
  </si>
  <si>
    <t>5315 · VP Policy &amp; Legislation/Review</t>
  </si>
  <si>
    <t>5320 · National Legislative Rep.</t>
  </si>
  <si>
    <t>5300 · Policy &amp; Legislation - Other</t>
  </si>
  <si>
    <t>Total 5300 · Policy &amp; Legislation</t>
  </si>
  <si>
    <t>5400 · Professional Developement</t>
  </si>
  <si>
    <t>5405 · VP Professional Developement</t>
  </si>
  <si>
    <t>5410 · Workshops</t>
  </si>
  <si>
    <t>5415 · Webcast</t>
  </si>
  <si>
    <t>5420 · AICP Publications</t>
  </si>
  <si>
    <t>5400 · Professional Developement - Other</t>
  </si>
  <si>
    <t>Total 5400 · Professional Developement</t>
  </si>
  <si>
    <t>5500 · Public Information Expense</t>
  </si>
  <si>
    <t>5505 · V.P. for Public Information Exp</t>
  </si>
  <si>
    <t>5510 · Directory Maintenance - NHE</t>
  </si>
  <si>
    <t>5515 · News Distributions - ATEGO</t>
  </si>
  <si>
    <t>5520 · News &amp; Design - Gran Designs</t>
  </si>
  <si>
    <t>5521 · News Production - Proofreader</t>
  </si>
  <si>
    <t>5525 · News Management - NHE</t>
  </si>
  <si>
    <t>5530 · Awards Program - Website Update</t>
  </si>
  <si>
    <t>5535 · Webmaster - ATEGO</t>
  </si>
  <si>
    <t>5540 · Wesite Hosting/Support - DG</t>
  </si>
  <si>
    <t>5545 · Website Redesign - DG</t>
  </si>
  <si>
    <t>5555 · Other Public Information</t>
  </si>
  <si>
    <t>5500 · Public Information Expense - Other</t>
  </si>
  <si>
    <t>Total 5500 · Public Information Expense</t>
  </si>
  <si>
    <t>5600 · Administrative</t>
  </si>
  <si>
    <t>5605 · VP Administration Expense</t>
  </si>
  <si>
    <t>5610 · Awards</t>
  </si>
  <si>
    <t>5615 · Extra Award Expense</t>
  </si>
  <si>
    <t>5620 · Accounting/Tax Serives</t>
  </si>
  <si>
    <t>5625 · Reserves/Savings Contributions</t>
  </si>
  <si>
    <t>5630 · UBIT Tax-Unrelated Business Inc</t>
  </si>
  <si>
    <t>5635 · Membership Financial - Dues</t>
  </si>
  <si>
    <t>5640 · Membership Financial - Conferen</t>
  </si>
  <si>
    <t>5645 · Annual Report</t>
  </si>
  <si>
    <t>5650 · GoToWebinar Annual Fee</t>
  </si>
  <si>
    <t>5655 · Conference Profit Programs</t>
  </si>
  <si>
    <t>5600 · Administrative - Other</t>
  </si>
  <si>
    <t>Total 5600 · Administrative</t>
  </si>
  <si>
    <t>5700 · Section Subventions</t>
  </si>
  <si>
    <t>5705 · Section Dues Rebates</t>
  </si>
  <si>
    <t>5706 · CM Fees</t>
  </si>
  <si>
    <t>5710 · CM Section &amp; Conference Reimb.</t>
  </si>
  <si>
    <t>5715 · Section State Conference Rebate</t>
  </si>
  <si>
    <t>5720 · Section State Conf. Rebate-PY</t>
  </si>
  <si>
    <t>5725 · Section Chapter-Only Rebate</t>
  </si>
  <si>
    <t>5700 · Section Subventions - Other</t>
  </si>
  <si>
    <t>Total 5700 · Section Subventions</t>
  </si>
  <si>
    <t>5900 · Other Expenses</t>
  </si>
  <si>
    <t>5905 · Chapter Historian</t>
  </si>
  <si>
    <t>5910 · CSUN Student Scholarships</t>
  </si>
  <si>
    <t>5915 · CSUN Archives</t>
  </si>
  <si>
    <t>5920 · Miscellaneous Expense</t>
  </si>
  <si>
    <t>5925 · PEN Expense</t>
  </si>
  <si>
    <t>5900 · Other Expenses - Other</t>
  </si>
  <si>
    <t>Total 5900 · Other Expenses</t>
  </si>
  <si>
    <t>6100 · Commission &amp; Board Rep</t>
  </si>
  <si>
    <t>6200 · Conferences</t>
  </si>
  <si>
    <t>6205 · VP Conference Expense</t>
  </si>
  <si>
    <t>6200 · Conferences - Other</t>
  </si>
  <si>
    <t>Total 6200 · Conferences</t>
  </si>
  <si>
    <t>6300 · Marketing &amp; Membership</t>
  </si>
  <si>
    <t>6305 · VP Marketing &amp; Membership</t>
  </si>
  <si>
    <t>6310 · Membership Inclusion</t>
  </si>
  <si>
    <t>6315 · Young Planners Group</t>
  </si>
  <si>
    <t>6320 · Great Places</t>
  </si>
  <si>
    <t>6325 · University Liaison</t>
  </si>
  <si>
    <t>6330 · Public Relations Program</t>
  </si>
  <si>
    <t>6300 · Marketing &amp; Membership - Other</t>
  </si>
  <si>
    <t>Total 6300 · Marketing &amp; Membership</t>
  </si>
  <si>
    <t>Total Expense</t>
  </si>
  <si>
    <t>Net Ordinary Income</t>
  </si>
  <si>
    <t>Net Income</t>
  </si>
  <si>
    <t>Comments</t>
  </si>
  <si>
    <t>79% of Budget</t>
  </si>
  <si>
    <t>2016 Section Insurance Reimbursement Paid in 2017</t>
  </si>
  <si>
    <t>$1,926.11 bill paid in 2017 after $120K transfer</t>
  </si>
  <si>
    <t>Dropbox Annual Fee</t>
  </si>
  <si>
    <t>Based on Actual Expenses</t>
  </si>
  <si>
    <t>$36,350 transferred to Reserves from 2016 Conf Profits</t>
  </si>
  <si>
    <t>$10K from 2016 Conf Profit pd to CSUN Archives</t>
  </si>
  <si>
    <t>$1,500 for NPC Joint Reception</t>
  </si>
  <si>
    <t>Sep 15, 17</t>
  </si>
  <si>
    <t>ASSETS</t>
  </si>
  <si>
    <t>Current Assets</t>
  </si>
  <si>
    <t>Checking/Savings</t>
  </si>
  <si>
    <t>1000 · American Funds - Class A</t>
  </si>
  <si>
    <t>1005 · River City Bank</t>
  </si>
  <si>
    <t>1010 · Bank of America</t>
  </si>
  <si>
    <t>1015 · B of A - Conference # 1 (#1444)</t>
  </si>
  <si>
    <t>1020 · B of A - Conference # 2 (#3350)</t>
  </si>
  <si>
    <t>1025 · B of A - Conference # 3 (#7129)</t>
  </si>
  <si>
    <t>1030 · Section Cash - Central</t>
  </si>
  <si>
    <t>1035 · Section Cash - Central Coast</t>
  </si>
  <si>
    <t>1040 · Section Cash - Inland Empire</t>
  </si>
  <si>
    <t>1045 · Section Cash - Los Angeles</t>
  </si>
  <si>
    <t>1050 · Section Cash - Northern</t>
  </si>
  <si>
    <t>1055 · Section Cash - Orange</t>
  </si>
  <si>
    <t>1060 · Section Cash - San Diego</t>
  </si>
  <si>
    <t>1065 · Section Cash - Sacramento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</si>
  <si>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</si>
  <si>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</si>
  <si>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</si>
  <si>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</si>
  <si>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</si>
  <si>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</si>
  <si>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</si>
  <si>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</si>
  <si>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</si>
  <si>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</si>
  <si>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Payable to Conference # 1</t>
  </si>
  <si>
    <t>2300 · Payable to Conference # 2</t>
  </si>
  <si>
    <t>2400 · Payable to Conference # 3</t>
  </si>
  <si>
    <t>2500 · Inter-Fund Tranfers</t>
  </si>
  <si>
    <t>2600 · Plan4Health</t>
  </si>
  <si>
    <t>Total Other Current Liabilities</t>
  </si>
  <si>
    <t>Total Current Liabilities</t>
  </si>
  <si>
    <t>Total Liabilities</t>
  </si>
  <si>
    <t>Equity</t>
  </si>
  <si>
    <t>3000 · Retained Earnings</t>
  </si>
  <si>
    <t>3100 · Retained Earnings Sections</t>
  </si>
  <si>
    <t>3200 · Retained Earnings Conference</t>
  </si>
  <si>
    <t>3900 · Unrestricted Net Assets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</si>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</sst>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9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2" borderId="0" xfId="0" applyNumberFormat="1" applyFont="1" applyFill="1"/>
    <xf numFmtId="164" fontId="3" fillId="2" borderId="0" xfId="0" applyNumberFormat="1" applyFont="1" applyFill="1"/>
    <xf numFmtId="165" fontId="3" fillId="2" borderId="0" xfId="0" applyNumberFormat="1" applyFont="1" applyFill="1"/>
    <xf numFmtId="0" fontId="2" fillId="2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752475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752475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45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33" sqref="E33"/>
    </sheetView>
  </sheetViews>
  <sheetFormatPr defaultRowHeight="15" x14ac:dyDescent="0.25"/>
  <cols>
    <col min="1" max="1" width="0.7109375" style="16" customWidth="1"/>
    <col min="2" max="2" width="0.5703125" style="16" customWidth="1"/>
    <col min="3" max="3" width="0.42578125" style="16" customWidth="1"/>
    <col min="4" max="4" width="0.7109375" style="16" customWidth="1"/>
    <col min="5" max="5" width="39.85546875" style="16" customWidth="1"/>
    <col min="6" max="6" width="8.85546875" style="17" customWidth="1"/>
    <col min="7" max="7" width="8.7109375" style="17" bestFit="1" customWidth="1"/>
    <col min="8" max="8" width="9.28515625" style="17" bestFit="1" customWidth="1"/>
    <col min="9" max="9" width="8.42578125" style="17" bestFit="1" customWidth="1"/>
    <col min="10" max="10" width="22.140625" style="24" customWidth="1"/>
  </cols>
  <sheetData>
    <row r="1" spans="1:10" ht="15.75" thickBot="1" x14ac:dyDescent="0.3">
      <c r="A1" s="1"/>
      <c r="B1" s="1"/>
      <c r="C1" s="1"/>
      <c r="D1" s="1"/>
      <c r="E1" s="1"/>
      <c r="F1" s="2"/>
      <c r="G1" s="2"/>
      <c r="H1" s="2"/>
      <c r="I1" s="2"/>
    </row>
    <row r="2" spans="1:10" s="20" customFormat="1" ht="41.25" customHeight="1" thickTop="1" thickBot="1" x14ac:dyDescent="0.3">
      <c r="A2" s="18"/>
      <c r="B2" s="18"/>
      <c r="C2" s="18"/>
      <c r="D2" s="18"/>
      <c r="E2" s="18"/>
      <c r="F2" s="19" t="s">
        <v>0</v>
      </c>
      <c r="G2" s="19" t="s">
        <v>1</v>
      </c>
      <c r="H2" s="19" t="s">
        <v>2</v>
      </c>
      <c r="I2" s="19" t="s">
        <v>146</v>
      </c>
      <c r="J2" s="19" t="s">
        <v>145</v>
      </c>
    </row>
    <row r="3" spans="1:10" ht="15.75" thickTop="1" x14ac:dyDescent="0.25">
      <c r="A3" s="1"/>
      <c r="B3" s="1" t="s">
        <v>3</v>
      </c>
      <c r="C3" s="1"/>
      <c r="D3" s="1"/>
      <c r="E3" s="1"/>
      <c r="F3" s="3"/>
      <c r="G3" s="3"/>
      <c r="H3" s="3"/>
      <c r="I3" s="4"/>
    </row>
    <row r="4" spans="1:10" x14ac:dyDescent="0.25">
      <c r="A4" s="1"/>
      <c r="B4" s="1"/>
      <c r="C4" s="1" t="s">
        <v>4</v>
      </c>
      <c r="D4" s="1"/>
      <c r="E4" s="1"/>
      <c r="F4" s="3"/>
      <c r="G4" s="3"/>
      <c r="H4" s="3"/>
      <c r="I4" s="4"/>
    </row>
    <row r="5" spans="1:10" x14ac:dyDescent="0.25">
      <c r="A5" s="1"/>
      <c r="B5" s="1"/>
      <c r="C5" s="1"/>
      <c r="D5" s="1" t="s">
        <v>5</v>
      </c>
      <c r="E5" s="1"/>
      <c r="F5" s="3"/>
      <c r="G5" s="3"/>
      <c r="H5" s="3"/>
      <c r="I5" s="4"/>
    </row>
    <row r="6" spans="1:10" s="25" customFormat="1" ht="22.5" x14ac:dyDescent="0.25">
      <c r="A6" s="21"/>
      <c r="B6" s="21"/>
      <c r="C6" s="21"/>
      <c r="D6" s="21"/>
      <c r="E6" s="27" t="s">
        <v>6</v>
      </c>
      <c r="F6" s="28">
        <v>1245.8499999999999</v>
      </c>
      <c r="G6" s="28">
        <v>250</v>
      </c>
      <c r="H6" s="28">
        <f>ROUND((F6-G6),5)</f>
        <v>995.85</v>
      </c>
      <c r="I6" s="29">
        <f>ROUND(IF(G6=0, IF(F6=0, 0, 1), F6/G6),5)</f>
        <v>4.9833999999999996</v>
      </c>
      <c r="J6" s="30" t="s">
        <v>147</v>
      </c>
    </row>
    <row r="7" spans="1:10" ht="15.75" thickBot="1" x14ac:dyDescent="0.3">
      <c r="A7" s="1"/>
      <c r="B7" s="1"/>
      <c r="C7" s="1"/>
      <c r="D7" s="1"/>
      <c r="E7" s="1" t="s">
        <v>7</v>
      </c>
      <c r="F7" s="5">
        <v>0</v>
      </c>
      <c r="G7" s="5">
        <v>0</v>
      </c>
      <c r="H7" s="5">
        <f>ROUND((F7-G7),5)</f>
        <v>0</v>
      </c>
      <c r="I7" s="6">
        <f>ROUND(IF(G7=0, IF(F7=0, 0, 1), F7/G7),5)</f>
        <v>0</v>
      </c>
    </row>
    <row r="8" spans="1:10" x14ac:dyDescent="0.25">
      <c r="A8" s="1"/>
      <c r="B8" s="1"/>
      <c r="C8" s="1"/>
      <c r="D8" s="1" t="s">
        <v>8</v>
      </c>
      <c r="E8" s="1"/>
      <c r="F8" s="3">
        <f>ROUND(SUM(F5:F7),5)</f>
        <v>1245.8499999999999</v>
      </c>
      <c r="G8" s="3">
        <f>ROUND(SUM(G5:G7),5)</f>
        <v>250</v>
      </c>
      <c r="H8" s="3">
        <f>ROUND((F8-G8),5)</f>
        <v>995.85</v>
      </c>
      <c r="I8" s="4">
        <f>ROUND(IF(G8=0, IF(F8=0, 0, 1), F8/G8),5)</f>
        <v>4.9833999999999996</v>
      </c>
    </row>
    <row r="9" spans="1:10" x14ac:dyDescent="0.25">
      <c r="A9" s="1"/>
      <c r="B9" s="1"/>
      <c r="C9" s="1"/>
      <c r="D9" s="1" t="s">
        <v>9</v>
      </c>
      <c r="E9" s="1"/>
      <c r="F9" s="3"/>
      <c r="G9" s="3"/>
      <c r="H9" s="3"/>
      <c r="I9" s="4"/>
    </row>
    <row r="10" spans="1:10" x14ac:dyDescent="0.25">
      <c r="A10" s="1"/>
      <c r="B10" s="1"/>
      <c r="C10" s="1"/>
      <c r="D10" s="1"/>
      <c r="E10" s="1" t="s">
        <v>10</v>
      </c>
      <c r="F10" s="3">
        <v>0</v>
      </c>
      <c r="G10" s="3">
        <v>0</v>
      </c>
      <c r="H10" s="3">
        <f t="shared" ref="H10:H16" si="0">ROUND((F10-G10),5)</f>
        <v>0</v>
      </c>
      <c r="I10" s="4">
        <f t="shared" ref="I10:I16" si="1">ROUND(IF(G10=0, IF(F10=0, 0, 1), F10/G10),5)</f>
        <v>0</v>
      </c>
    </row>
    <row r="11" spans="1:10" x14ac:dyDescent="0.25">
      <c r="A11" s="1"/>
      <c r="B11" s="1"/>
      <c r="C11" s="1"/>
      <c r="D11" s="1"/>
      <c r="E11" s="1" t="s">
        <v>11</v>
      </c>
      <c r="F11" s="3">
        <v>219649.67</v>
      </c>
      <c r="G11" s="3">
        <v>318000</v>
      </c>
      <c r="H11" s="3">
        <f t="shared" si="0"/>
        <v>-98350.33</v>
      </c>
      <c r="I11" s="4">
        <f t="shared" si="1"/>
        <v>0.69072</v>
      </c>
    </row>
    <row r="12" spans="1:10" x14ac:dyDescent="0.25">
      <c r="A12" s="1"/>
      <c r="B12" s="1"/>
      <c r="C12" s="1"/>
      <c r="D12" s="1"/>
      <c r="E12" s="1" t="s">
        <v>12</v>
      </c>
      <c r="F12" s="3">
        <v>17825</v>
      </c>
      <c r="G12" s="3">
        <v>16050</v>
      </c>
      <c r="H12" s="3">
        <f t="shared" si="0"/>
        <v>1775</v>
      </c>
      <c r="I12" s="4">
        <f t="shared" si="1"/>
        <v>1.11059</v>
      </c>
    </row>
    <row r="13" spans="1:10" x14ac:dyDescent="0.25">
      <c r="A13" s="1"/>
      <c r="B13" s="1"/>
      <c r="C13" s="1"/>
      <c r="D13" s="1"/>
      <c r="E13" s="1" t="s">
        <v>13</v>
      </c>
      <c r="F13" s="3">
        <v>0</v>
      </c>
      <c r="G13" s="3">
        <v>120000</v>
      </c>
      <c r="H13" s="3">
        <f t="shared" si="0"/>
        <v>-120000</v>
      </c>
      <c r="I13" s="4">
        <f t="shared" si="1"/>
        <v>0</v>
      </c>
    </row>
    <row r="14" spans="1:10" s="25" customFormat="1" ht="22.5" x14ac:dyDescent="0.25">
      <c r="A14" s="21"/>
      <c r="B14" s="21"/>
      <c r="C14" s="21"/>
      <c r="D14" s="21"/>
      <c r="E14" s="21" t="s">
        <v>14</v>
      </c>
      <c r="F14" s="22">
        <v>118073.89</v>
      </c>
      <c r="G14" s="22">
        <v>0</v>
      </c>
      <c r="H14" s="22">
        <f t="shared" si="0"/>
        <v>118073.89</v>
      </c>
      <c r="I14" s="23">
        <f t="shared" si="1"/>
        <v>1</v>
      </c>
      <c r="J14" s="26" t="s">
        <v>148</v>
      </c>
    </row>
    <row r="15" spans="1:10" ht="15.75" thickBot="1" x14ac:dyDescent="0.3">
      <c r="A15" s="1"/>
      <c r="B15" s="1"/>
      <c r="C15" s="1"/>
      <c r="D15" s="1"/>
      <c r="E15" s="1" t="s">
        <v>15</v>
      </c>
      <c r="F15" s="5">
        <v>0</v>
      </c>
      <c r="G15" s="5">
        <v>0</v>
      </c>
      <c r="H15" s="5">
        <f t="shared" si="0"/>
        <v>0</v>
      </c>
      <c r="I15" s="6">
        <f t="shared" si="1"/>
        <v>0</v>
      </c>
    </row>
    <row r="16" spans="1:10" x14ac:dyDescent="0.25">
      <c r="A16" s="1"/>
      <c r="B16" s="1"/>
      <c r="C16" s="1"/>
      <c r="D16" s="1" t="s">
        <v>16</v>
      </c>
      <c r="E16" s="1"/>
      <c r="F16" s="3">
        <f>ROUND(SUM(F9:F15),5)</f>
        <v>355548.56</v>
      </c>
      <c r="G16" s="3">
        <f>ROUND(SUM(G9:G15),5)</f>
        <v>454050</v>
      </c>
      <c r="H16" s="3">
        <f t="shared" si="0"/>
        <v>-98501.440000000002</v>
      </c>
      <c r="I16" s="4">
        <f t="shared" si="1"/>
        <v>0.78305999999999998</v>
      </c>
    </row>
    <row r="17" spans="1:9" x14ac:dyDescent="0.25">
      <c r="A17" s="1"/>
      <c r="B17" s="1"/>
      <c r="C17" s="1"/>
      <c r="D17" s="1" t="s">
        <v>17</v>
      </c>
      <c r="E17" s="1"/>
      <c r="F17" s="3"/>
      <c r="G17" s="3"/>
      <c r="H17" s="3"/>
      <c r="I17" s="4"/>
    </row>
    <row r="18" spans="1:9" x14ac:dyDescent="0.25">
      <c r="A18" s="1"/>
      <c r="B18" s="1"/>
      <c r="C18" s="1"/>
      <c r="D18" s="1"/>
      <c r="E18" s="1" t="s">
        <v>18</v>
      </c>
      <c r="F18" s="3">
        <v>0</v>
      </c>
      <c r="G18" s="3">
        <v>1500</v>
      </c>
      <c r="H18" s="3">
        <f>ROUND((F18-G18),5)</f>
        <v>-1500</v>
      </c>
      <c r="I18" s="4">
        <f>ROUND(IF(G18=0, IF(F18=0, 0, 1), F18/G18),5)</f>
        <v>0</v>
      </c>
    </row>
    <row r="19" spans="1:9" ht="15.75" thickBot="1" x14ac:dyDescent="0.3">
      <c r="A19" s="1"/>
      <c r="B19" s="1"/>
      <c r="C19" s="1"/>
      <c r="D19" s="1"/>
      <c r="E19" s="1" t="s">
        <v>19</v>
      </c>
      <c r="F19" s="5">
        <v>0</v>
      </c>
      <c r="G19" s="5">
        <v>0</v>
      </c>
      <c r="H19" s="5">
        <f>ROUND((F19-G19),5)</f>
        <v>0</v>
      </c>
      <c r="I19" s="6">
        <f>ROUND(IF(G19=0, IF(F19=0, 0, 1), F19/G19),5)</f>
        <v>0</v>
      </c>
    </row>
    <row r="20" spans="1:9" x14ac:dyDescent="0.25">
      <c r="A20" s="1"/>
      <c r="B20" s="1"/>
      <c r="C20" s="1"/>
      <c r="D20" s="1" t="s">
        <v>20</v>
      </c>
      <c r="E20" s="1"/>
      <c r="F20" s="3">
        <f>ROUND(SUM(F17:F19),5)</f>
        <v>0</v>
      </c>
      <c r="G20" s="3">
        <f>ROUND(SUM(G17:G19),5)</f>
        <v>1500</v>
      </c>
      <c r="H20" s="3">
        <f>ROUND((F20-G20),5)</f>
        <v>-1500</v>
      </c>
      <c r="I20" s="4">
        <f>ROUND(IF(G20=0, IF(F20=0, 0, 1), F20/G20),5)</f>
        <v>0</v>
      </c>
    </row>
    <row r="21" spans="1:9" x14ac:dyDescent="0.25">
      <c r="A21" s="1"/>
      <c r="B21" s="1"/>
      <c r="C21" s="1"/>
      <c r="D21" s="1" t="s">
        <v>21</v>
      </c>
      <c r="E21" s="1"/>
      <c r="F21" s="3">
        <v>29809.54</v>
      </c>
      <c r="G21" s="3">
        <v>600</v>
      </c>
      <c r="H21" s="3">
        <f>ROUND((F21-G21),5)</f>
        <v>29209.54</v>
      </c>
      <c r="I21" s="4">
        <f>ROUND(IF(G21=0, IF(F21=0, 0, 1), F21/G21),5)</f>
        <v>49.682569999999998</v>
      </c>
    </row>
    <row r="22" spans="1:9" x14ac:dyDescent="0.25">
      <c r="A22" s="1"/>
      <c r="B22" s="1"/>
      <c r="C22" s="1"/>
      <c r="D22" s="1" t="s">
        <v>22</v>
      </c>
      <c r="E22" s="1"/>
      <c r="F22" s="3"/>
      <c r="G22" s="3"/>
      <c r="H22" s="3"/>
      <c r="I22" s="4"/>
    </row>
    <row r="23" spans="1:9" x14ac:dyDescent="0.25">
      <c r="A23" s="1"/>
      <c r="B23" s="1"/>
      <c r="C23" s="1"/>
      <c r="D23" s="1"/>
      <c r="E23" s="1" t="s">
        <v>23</v>
      </c>
      <c r="F23" s="3">
        <v>45</v>
      </c>
      <c r="G23" s="3">
        <v>300</v>
      </c>
      <c r="H23" s="3">
        <f>ROUND((F23-G23),5)</f>
        <v>-255</v>
      </c>
      <c r="I23" s="4">
        <f>ROUND(IF(G23=0, IF(F23=0, 0, 1), F23/G23),5)</f>
        <v>0.15</v>
      </c>
    </row>
    <row r="24" spans="1:9" x14ac:dyDescent="0.25">
      <c r="A24" s="1"/>
      <c r="B24" s="1"/>
      <c r="C24" s="1"/>
      <c r="D24" s="1"/>
      <c r="E24" s="1" t="s">
        <v>24</v>
      </c>
      <c r="F24" s="3">
        <v>1140</v>
      </c>
      <c r="G24" s="3">
        <v>3500</v>
      </c>
      <c r="H24" s="3">
        <f>ROUND((F24-G24),5)</f>
        <v>-2360</v>
      </c>
      <c r="I24" s="4">
        <f>ROUND(IF(G24=0, IF(F24=0, 0, 1), F24/G24),5)</f>
        <v>0.32571</v>
      </c>
    </row>
    <row r="25" spans="1:9" x14ac:dyDescent="0.25">
      <c r="A25" s="1"/>
      <c r="B25" s="1"/>
      <c r="C25" s="1"/>
      <c r="D25" s="1"/>
      <c r="E25" s="1" t="s">
        <v>25</v>
      </c>
      <c r="F25" s="3">
        <v>0</v>
      </c>
      <c r="G25" s="3">
        <v>0</v>
      </c>
      <c r="H25" s="3">
        <f>ROUND((F25-G25),5)</f>
        <v>0</v>
      </c>
      <c r="I25" s="4">
        <f>ROUND(IF(G25=0, IF(F25=0, 0, 1), F25/G25),5)</f>
        <v>0</v>
      </c>
    </row>
    <row r="26" spans="1:9" ht="15.75" thickBot="1" x14ac:dyDescent="0.3">
      <c r="A26" s="1"/>
      <c r="B26" s="1"/>
      <c r="C26" s="1"/>
      <c r="D26" s="1"/>
      <c r="E26" s="1" t="s">
        <v>26</v>
      </c>
      <c r="F26" s="5">
        <v>0</v>
      </c>
      <c r="G26" s="5">
        <v>0</v>
      </c>
      <c r="H26" s="5">
        <f>ROUND((F26-G26),5)</f>
        <v>0</v>
      </c>
      <c r="I26" s="6">
        <f>ROUND(IF(G26=0, IF(F26=0, 0, 1), F26/G26),5)</f>
        <v>0</v>
      </c>
    </row>
    <row r="27" spans="1:9" x14ac:dyDescent="0.25">
      <c r="A27" s="1"/>
      <c r="B27" s="1"/>
      <c r="C27" s="1"/>
      <c r="D27" s="1" t="s">
        <v>27</v>
      </c>
      <c r="E27" s="1"/>
      <c r="F27" s="3">
        <f>ROUND(SUM(F22:F26),5)</f>
        <v>1185</v>
      </c>
      <c r="G27" s="3">
        <f>ROUND(SUM(G22:G26),5)</f>
        <v>3800</v>
      </c>
      <c r="H27" s="3">
        <f>ROUND((F27-G27),5)</f>
        <v>-2615</v>
      </c>
      <c r="I27" s="4">
        <f>ROUND(IF(G27=0, IF(F27=0, 0, 1), F27/G27),5)</f>
        <v>0.31184000000000001</v>
      </c>
    </row>
    <row r="28" spans="1:9" x14ac:dyDescent="0.25">
      <c r="A28" s="1"/>
      <c r="B28" s="1"/>
      <c r="C28" s="1"/>
      <c r="D28" s="1" t="s">
        <v>28</v>
      </c>
      <c r="E28" s="1"/>
      <c r="F28" s="3"/>
      <c r="G28" s="3"/>
      <c r="H28" s="3"/>
      <c r="I28" s="4"/>
    </row>
    <row r="29" spans="1:9" x14ac:dyDescent="0.25">
      <c r="A29" s="1"/>
      <c r="B29" s="1"/>
      <c r="C29" s="1"/>
      <c r="D29" s="1"/>
      <c r="E29" s="1" t="s">
        <v>29</v>
      </c>
      <c r="F29" s="3">
        <v>0</v>
      </c>
      <c r="G29" s="3">
        <v>0</v>
      </c>
      <c r="H29" s="3">
        <f t="shared" ref="H29:H34" si="2">ROUND((F29-G29),5)</f>
        <v>0</v>
      </c>
      <c r="I29" s="4">
        <f t="shared" ref="I29:I34" si="3">ROUND(IF(G29=0, IF(F29=0, 0, 1), F29/G29),5)</f>
        <v>0</v>
      </c>
    </row>
    <row r="30" spans="1:9" x14ac:dyDescent="0.25">
      <c r="A30" s="1"/>
      <c r="B30" s="1"/>
      <c r="C30" s="1"/>
      <c r="D30" s="1"/>
      <c r="E30" s="1" t="s">
        <v>30</v>
      </c>
      <c r="F30" s="3">
        <v>4500</v>
      </c>
      <c r="G30" s="3">
        <v>8000</v>
      </c>
      <c r="H30" s="3">
        <f t="shared" si="2"/>
        <v>-3500</v>
      </c>
      <c r="I30" s="4">
        <f t="shared" si="3"/>
        <v>0.5625</v>
      </c>
    </row>
    <row r="31" spans="1:9" x14ac:dyDescent="0.25">
      <c r="A31" s="1"/>
      <c r="B31" s="1"/>
      <c r="C31" s="1"/>
      <c r="D31" s="1"/>
      <c r="E31" s="1" t="s">
        <v>31</v>
      </c>
      <c r="F31" s="3">
        <v>0</v>
      </c>
      <c r="G31" s="3">
        <v>50</v>
      </c>
      <c r="H31" s="3">
        <f t="shared" si="2"/>
        <v>-50</v>
      </c>
      <c r="I31" s="4">
        <f t="shared" si="3"/>
        <v>0</v>
      </c>
    </row>
    <row r="32" spans="1:9" x14ac:dyDescent="0.25">
      <c r="A32" s="1"/>
      <c r="B32" s="1"/>
      <c r="C32" s="1"/>
      <c r="D32" s="1"/>
      <c r="E32" s="1" t="s">
        <v>32</v>
      </c>
      <c r="F32" s="3">
        <v>33780</v>
      </c>
      <c r="G32" s="3">
        <v>40000</v>
      </c>
      <c r="H32" s="3">
        <f t="shared" si="2"/>
        <v>-6220</v>
      </c>
      <c r="I32" s="4">
        <f t="shared" si="3"/>
        <v>0.84450000000000003</v>
      </c>
    </row>
    <row r="33" spans="1:10" ht="15.75" thickBot="1" x14ac:dyDescent="0.3">
      <c r="A33" s="1"/>
      <c r="B33" s="1"/>
      <c r="C33" s="1"/>
      <c r="D33" s="1"/>
      <c r="E33" s="1" t="s">
        <v>33</v>
      </c>
      <c r="F33" s="5">
        <v>0</v>
      </c>
      <c r="G33" s="5">
        <v>0</v>
      </c>
      <c r="H33" s="5">
        <f t="shared" si="2"/>
        <v>0</v>
      </c>
      <c r="I33" s="6">
        <f t="shared" si="3"/>
        <v>0</v>
      </c>
    </row>
    <row r="34" spans="1:10" x14ac:dyDescent="0.25">
      <c r="A34" s="1"/>
      <c r="B34" s="1"/>
      <c r="C34" s="1"/>
      <c r="D34" s="1" t="s">
        <v>34</v>
      </c>
      <c r="E34" s="1"/>
      <c r="F34" s="3">
        <f>ROUND(SUM(F28:F33),5)</f>
        <v>38280</v>
      </c>
      <c r="G34" s="3">
        <f>ROUND(SUM(G28:G33),5)</f>
        <v>48050</v>
      </c>
      <c r="H34" s="3">
        <f t="shared" si="2"/>
        <v>-9770</v>
      </c>
      <c r="I34" s="4">
        <f t="shared" si="3"/>
        <v>0.79666999999999999</v>
      </c>
    </row>
    <row r="35" spans="1:10" x14ac:dyDescent="0.25">
      <c r="A35" s="1"/>
      <c r="B35" s="1"/>
      <c r="C35" s="1"/>
      <c r="D35" s="1" t="s">
        <v>35</v>
      </c>
      <c r="E35" s="1"/>
      <c r="F35" s="3"/>
      <c r="G35" s="3"/>
      <c r="H35" s="3"/>
      <c r="I35" s="4"/>
    </row>
    <row r="36" spans="1:10" x14ac:dyDescent="0.25">
      <c r="A36" s="1"/>
      <c r="B36" s="1"/>
      <c r="C36" s="1"/>
      <c r="D36" s="1"/>
      <c r="E36" s="1" t="s">
        <v>36</v>
      </c>
      <c r="F36" s="3">
        <v>0</v>
      </c>
      <c r="G36" s="3">
        <v>50</v>
      </c>
      <c r="H36" s="3">
        <f>ROUND((F36-G36),5)</f>
        <v>-50</v>
      </c>
      <c r="I36" s="4">
        <f>ROUND(IF(G36=0, IF(F36=0, 0, 1), F36/G36),5)</f>
        <v>0</v>
      </c>
    </row>
    <row r="37" spans="1:10" x14ac:dyDescent="0.25">
      <c r="A37" s="1"/>
      <c r="B37" s="1"/>
      <c r="C37" s="1"/>
      <c r="D37" s="1"/>
      <c r="E37" s="1" t="s">
        <v>37</v>
      </c>
      <c r="F37" s="3">
        <v>0</v>
      </c>
      <c r="G37" s="3">
        <v>8500</v>
      </c>
      <c r="H37" s="3">
        <f>ROUND((F37-G37),5)</f>
        <v>-8500</v>
      </c>
      <c r="I37" s="4">
        <f>ROUND(IF(G37=0, IF(F37=0, 0, 1), F37/G37),5)</f>
        <v>0</v>
      </c>
    </row>
    <row r="38" spans="1:10" ht="15.75" thickBot="1" x14ac:dyDescent="0.3">
      <c r="A38" s="1"/>
      <c r="B38" s="1"/>
      <c r="C38" s="1"/>
      <c r="D38" s="1"/>
      <c r="E38" s="1" t="s">
        <v>38</v>
      </c>
      <c r="F38" s="7">
        <v>0</v>
      </c>
      <c r="G38" s="7">
        <v>0</v>
      </c>
      <c r="H38" s="7">
        <f>ROUND((F38-G38),5)</f>
        <v>0</v>
      </c>
      <c r="I38" s="8">
        <f>ROUND(IF(G38=0, IF(F38=0, 0, 1), F38/G38),5)</f>
        <v>0</v>
      </c>
    </row>
    <row r="39" spans="1:10" ht="15.75" thickBot="1" x14ac:dyDescent="0.3">
      <c r="A39" s="1"/>
      <c r="B39" s="1"/>
      <c r="C39" s="1"/>
      <c r="D39" s="1" t="s">
        <v>39</v>
      </c>
      <c r="E39" s="1"/>
      <c r="F39" s="9">
        <f>ROUND(SUM(F35:F38),5)</f>
        <v>0</v>
      </c>
      <c r="G39" s="9">
        <f>ROUND(SUM(G35:G38),5)</f>
        <v>8550</v>
      </c>
      <c r="H39" s="9">
        <f>ROUND((F39-G39),5)</f>
        <v>-8550</v>
      </c>
      <c r="I39" s="10">
        <f>ROUND(IF(G39=0, IF(F39=0, 0, 1), F39/G39),5)</f>
        <v>0</v>
      </c>
    </row>
    <row r="40" spans="1:10" x14ac:dyDescent="0.25">
      <c r="A40" s="1"/>
      <c r="B40" s="1"/>
      <c r="C40" s="1" t="s">
        <v>40</v>
      </c>
      <c r="D40" s="1"/>
      <c r="E40" s="1"/>
      <c r="F40" s="3">
        <f>ROUND(F4+F8+F16+SUM(F20:F21)+F27+F34+F39,5)</f>
        <v>426068.95</v>
      </c>
      <c r="G40" s="3">
        <f>ROUND(G4+G8+G16+SUM(G20:G21)+G27+G34+G39,5)</f>
        <v>516800</v>
      </c>
      <c r="H40" s="3">
        <f>ROUND((F40-G40),5)</f>
        <v>-90731.05</v>
      </c>
      <c r="I40" s="4">
        <f>ROUND(IF(G40=0, IF(F40=0, 0, 1), F40/G40),5)</f>
        <v>0.82443999999999995</v>
      </c>
    </row>
    <row r="41" spans="1:10" x14ac:dyDescent="0.25">
      <c r="A41" s="1"/>
      <c r="B41" s="1"/>
      <c r="C41" s="1" t="s">
        <v>41</v>
      </c>
      <c r="D41" s="1"/>
      <c r="E41" s="1"/>
      <c r="F41" s="3"/>
      <c r="G41" s="3"/>
      <c r="H41" s="3"/>
      <c r="I41" s="4"/>
    </row>
    <row r="42" spans="1:10" x14ac:dyDescent="0.25">
      <c r="A42" s="1"/>
      <c r="B42" s="1"/>
      <c r="C42" s="1"/>
      <c r="D42" s="1" t="s">
        <v>42</v>
      </c>
      <c r="E42" s="1"/>
      <c r="F42" s="3"/>
      <c r="G42" s="3"/>
      <c r="H42" s="3"/>
      <c r="I42" s="4"/>
    </row>
    <row r="43" spans="1:10" x14ac:dyDescent="0.25">
      <c r="A43" s="1"/>
      <c r="B43" s="1"/>
      <c r="C43" s="1"/>
      <c r="D43" s="1"/>
      <c r="E43" s="1" t="s">
        <v>43</v>
      </c>
      <c r="F43" s="3">
        <v>45000</v>
      </c>
      <c r="G43" s="3">
        <v>60000</v>
      </c>
      <c r="H43" s="3">
        <f t="shared" ref="H43:H60" si="4">ROUND((F43-G43),5)</f>
        <v>-15000</v>
      </c>
      <c r="I43" s="4">
        <f t="shared" ref="I43:I60" si="5">ROUND(IF(G43=0, IF(F43=0, 0, 1), F43/G43),5)</f>
        <v>0.75</v>
      </c>
    </row>
    <row r="44" spans="1:10" x14ac:dyDescent="0.25">
      <c r="A44" s="1"/>
      <c r="B44" s="1"/>
      <c r="C44" s="1"/>
      <c r="D44" s="1"/>
      <c r="E44" s="32" t="s">
        <v>44</v>
      </c>
      <c r="F44" s="33">
        <v>99</v>
      </c>
      <c r="G44" s="33">
        <v>50</v>
      </c>
      <c r="H44" s="33">
        <f t="shared" si="4"/>
        <v>49</v>
      </c>
      <c r="I44" s="34">
        <f t="shared" si="5"/>
        <v>1.98</v>
      </c>
      <c r="J44" s="35" t="s">
        <v>149</v>
      </c>
    </row>
    <row r="45" spans="1:10" x14ac:dyDescent="0.25">
      <c r="A45" s="1"/>
      <c r="B45" s="1"/>
      <c r="C45" s="1"/>
      <c r="D45" s="1"/>
      <c r="E45" s="1" t="s">
        <v>45</v>
      </c>
      <c r="F45" s="3">
        <v>649.66999999999996</v>
      </c>
      <c r="G45" s="3">
        <v>5000</v>
      </c>
      <c r="H45" s="3">
        <f t="shared" si="4"/>
        <v>-4350.33</v>
      </c>
      <c r="I45" s="4">
        <f t="shared" si="5"/>
        <v>0.12992999999999999</v>
      </c>
    </row>
    <row r="46" spans="1:10" x14ac:dyDescent="0.25">
      <c r="A46" s="1"/>
      <c r="B46" s="1"/>
      <c r="C46" s="1"/>
      <c r="D46" s="1"/>
      <c r="E46" s="1" t="s">
        <v>46</v>
      </c>
      <c r="F46" s="3">
        <v>3528</v>
      </c>
      <c r="G46" s="3">
        <v>3500</v>
      </c>
      <c r="H46" s="3">
        <f t="shared" si="4"/>
        <v>28</v>
      </c>
      <c r="I46" s="4">
        <f t="shared" si="5"/>
        <v>1.008</v>
      </c>
    </row>
    <row r="47" spans="1:10" x14ac:dyDescent="0.25">
      <c r="A47" s="1"/>
      <c r="B47" s="1"/>
      <c r="C47" s="1"/>
      <c r="D47" s="1"/>
      <c r="E47" s="32" t="s">
        <v>47</v>
      </c>
      <c r="F47" s="33">
        <v>12860.66</v>
      </c>
      <c r="G47" s="33">
        <v>13119.52</v>
      </c>
      <c r="H47" s="33">
        <f t="shared" si="4"/>
        <v>-258.86</v>
      </c>
      <c r="I47" s="34">
        <f t="shared" si="5"/>
        <v>0.98026999999999997</v>
      </c>
      <c r="J47" s="35" t="s">
        <v>150</v>
      </c>
    </row>
    <row r="48" spans="1:10" x14ac:dyDescent="0.25">
      <c r="A48" s="1"/>
      <c r="B48" s="1"/>
      <c r="C48" s="1"/>
      <c r="D48" s="1"/>
      <c r="E48" s="1" t="s">
        <v>48</v>
      </c>
      <c r="F48" s="3">
        <v>0</v>
      </c>
      <c r="G48" s="3">
        <v>0</v>
      </c>
      <c r="H48" s="3">
        <f t="shared" si="4"/>
        <v>0</v>
      </c>
      <c r="I48" s="4">
        <f t="shared" si="5"/>
        <v>0</v>
      </c>
    </row>
    <row r="49" spans="1:10" x14ac:dyDescent="0.25">
      <c r="A49" s="1"/>
      <c r="B49" s="1"/>
      <c r="C49" s="1"/>
      <c r="D49" s="1"/>
      <c r="E49" s="1" t="s">
        <v>49</v>
      </c>
      <c r="F49" s="3">
        <v>0</v>
      </c>
      <c r="G49" s="3">
        <v>100</v>
      </c>
      <c r="H49" s="3">
        <f t="shared" si="4"/>
        <v>-100</v>
      </c>
      <c r="I49" s="4">
        <f t="shared" si="5"/>
        <v>0</v>
      </c>
    </row>
    <row r="50" spans="1:10" x14ac:dyDescent="0.25">
      <c r="A50" s="1"/>
      <c r="B50" s="1"/>
      <c r="C50" s="1"/>
      <c r="D50" s="1"/>
      <c r="E50" s="1" t="s">
        <v>50</v>
      </c>
      <c r="F50" s="3">
        <v>900</v>
      </c>
      <c r="G50" s="3">
        <v>1200</v>
      </c>
      <c r="H50" s="3">
        <f t="shared" si="4"/>
        <v>-300</v>
      </c>
      <c r="I50" s="4">
        <f t="shared" si="5"/>
        <v>0.75</v>
      </c>
    </row>
    <row r="51" spans="1:10" x14ac:dyDescent="0.25">
      <c r="A51" s="1"/>
      <c r="B51" s="1"/>
      <c r="C51" s="1"/>
      <c r="D51" s="1"/>
      <c r="E51" s="1" t="s">
        <v>51</v>
      </c>
      <c r="F51" s="3">
        <v>369.77</v>
      </c>
      <c r="G51" s="3">
        <v>1300</v>
      </c>
      <c r="H51" s="3">
        <f t="shared" si="4"/>
        <v>-930.23</v>
      </c>
      <c r="I51" s="4">
        <f t="shared" si="5"/>
        <v>0.28444000000000003</v>
      </c>
    </row>
    <row r="52" spans="1:10" x14ac:dyDescent="0.25">
      <c r="A52" s="1"/>
      <c r="B52" s="1"/>
      <c r="C52" s="1"/>
      <c r="D52" s="1"/>
      <c r="E52" s="1" t="s">
        <v>52</v>
      </c>
      <c r="F52" s="3">
        <v>184.45</v>
      </c>
      <c r="G52" s="3">
        <v>400</v>
      </c>
      <c r="H52" s="3">
        <f t="shared" si="4"/>
        <v>-215.55</v>
      </c>
      <c r="I52" s="4">
        <f t="shared" si="5"/>
        <v>0.46112999999999998</v>
      </c>
    </row>
    <row r="53" spans="1:10" x14ac:dyDescent="0.25">
      <c r="A53" s="1"/>
      <c r="B53" s="1"/>
      <c r="C53" s="1"/>
      <c r="D53" s="1"/>
      <c r="E53" s="1" t="s">
        <v>53</v>
      </c>
      <c r="F53" s="3">
        <v>0</v>
      </c>
      <c r="G53" s="3">
        <v>100</v>
      </c>
      <c r="H53" s="3">
        <f t="shared" si="4"/>
        <v>-100</v>
      </c>
      <c r="I53" s="4">
        <f t="shared" si="5"/>
        <v>0</v>
      </c>
    </row>
    <row r="54" spans="1:10" x14ac:dyDescent="0.25">
      <c r="A54" s="1"/>
      <c r="B54" s="1"/>
      <c r="C54" s="1"/>
      <c r="D54" s="1"/>
      <c r="E54" s="1" t="s">
        <v>54</v>
      </c>
      <c r="F54" s="3">
        <v>0</v>
      </c>
      <c r="G54" s="3">
        <v>50</v>
      </c>
      <c r="H54" s="3">
        <f t="shared" si="4"/>
        <v>-50</v>
      </c>
      <c r="I54" s="4">
        <f t="shared" si="5"/>
        <v>0</v>
      </c>
    </row>
    <row r="55" spans="1:10" x14ac:dyDescent="0.25">
      <c r="A55" s="1"/>
      <c r="B55" s="1"/>
      <c r="C55" s="1"/>
      <c r="D55" s="1"/>
      <c r="E55" s="1" t="s">
        <v>55</v>
      </c>
      <c r="F55" s="3">
        <v>1575</v>
      </c>
      <c r="G55" s="3">
        <v>2100</v>
      </c>
      <c r="H55" s="3">
        <f t="shared" si="4"/>
        <v>-525</v>
      </c>
      <c r="I55" s="4">
        <f t="shared" si="5"/>
        <v>0.75</v>
      </c>
    </row>
    <row r="56" spans="1:10" x14ac:dyDescent="0.25">
      <c r="A56" s="1"/>
      <c r="B56" s="1"/>
      <c r="C56" s="1"/>
      <c r="D56" s="1"/>
      <c r="E56" s="1" t="s">
        <v>56</v>
      </c>
      <c r="F56" s="3">
        <v>2629.1</v>
      </c>
      <c r="G56" s="3">
        <v>3000</v>
      </c>
      <c r="H56" s="3">
        <f t="shared" si="4"/>
        <v>-370.9</v>
      </c>
      <c r="I56" s="4">
        <f t="shared" si="5"/>
        <v>0.87636999999999998</v>
      </c>
    </row>
    <row r="57" spans="1:10" x14ac:dyDescent="0.25">
      <c r="A57" s="1"/>
      <c r="B57" s="1"/>
      <c r="C57" s="1"/>
      <c r="D57" s="1"/>
      <c r="E57" s="1" t="s">
        <v>57</v>
      </c>
      <c r="F57" s="3">
        <v>35062.99</v>
      </c>
      <c r="G57" s="3">
        <v>49500</v>
      </c>
      <c r="H57" s="3">
        <f t="shared" si="4"/>
        <v>-14437.01</v>
      </c>
      <c r="I57" s="4">
        <f t="shared" si="5"/>
        <v>0.70833999999999997</v>
      </c>
    </row>
    <row r="58" spans="1:10" x14ac:dyDescent="0.25">
      <c r="A58" s="1"/>
      <c r="B58" s="1"/>
      <c r="C58" s="1"/>
      <c r="D58" s="1"/>
      <c r="E58" s="1" t="s">
        <v>58</v>
      </c>
      <c r="F58" s="3">
        <v>29891.79</v>
      </c>
      <c r="G58" s="3">
        <v>36500</v>
      </c>
      <c r="H58" s="3">
        <f t="shared" si="4"/>
        <v>-6608.21</v>
      </c>
      <c r="I58" s="4">
        <f t="shared" si="5"/>
        <v>0.81894999999999996</v>
      </c>
    </row>
    <row r="59" spans="1:10" ht="15.75" thickBot="1" x14ac:dyDescent="0.3">
      <c r="A59" s="1"/>
      <c r="B59" s="1"/>
      <c r="C59" s="1"/>
      <c r="D59" s="1"/>
      <c r="E59" s="1" t="s">
        <v>59</v>
      </c>
      <c r="F59" s="5">
        <v>0</v>
      </c>
      <c r="G59" s="5">
        <v>0</v>
      </c>
      <c r="H59" s="5">
        <f t="shared" si="4"/>
        <v>0</v>
      </c>
      <c r="I59" s="6">
        <f t="shared" si="5"/>
        <v>0</v>
      </c>
    </row>
    <row r="60" spans="1:10" x14ac:dyDescent="0.25">
      <c r="A60" s="1"/>
      <c r="B60" s="1"/>
      <c r="C60" s="1"/>
      <c r="D60" s="1" t="s">
        <v>60</v>
      </c>
      <c r="E60" s="1"/>
      <c r="F60" s="3">
        <f>ROUND(SUM(F42:F59),5)</f>
        <v>132750.43</v>
      </c>
      <c r="G60" s="3">
        <f>ROUND(SUM(G42:G59),5)</f>
        <v>175919.52</v>
      </c>
      <c r="H60" s="3">
        <f t="shared" si="4"/>
        <v>-43169.09</v>
      </c>
      <c r="I60" s="4">
        <f t="shared" si="5"/>
        <v>0.75461</v>
      </c>
    </row>
    <row r="61" spans="1:10" x14ac:dyDescent="0.25">
      <c r="A61" s="1"/>
      <c r="B61" s="1"/>
      <c r="C61" s="1"/>
      <c r="D61" s="1" t="s">
        <v>61</v>
      </c>
      <c r="E61" s="1"/>
      <c r="F61" s="3"/>
      <c r="G61" s="3"/>
      <c r="H61" s="3"/>
      <c r="I61" s="4"/>
    </row>
    <row r="62" spans="1:10" x14ac:dyDescent="0.25">
      <c r="A62" s="1"/>
      <c r="B62" s="1"/>
      <c r="C62" s="1"/>
      <c r="D62" s="1"/>
      <c r="E62" s="1" t="s">
        <v>62</v>
      </c>
      <c r="F62" s="3">
        <v>0</v>
      </c>
      <c r="G62" s="3">
        <v>0</v>
      </c>
      <c r="H62" s="3">
        <f t="shared" ref="H62:H68" si="6">ROUND((F62-G62),5)</f>
        <v>0</v>
      </c>
      <c r="I62" s="4">
        <f t="shared" ref="I62:I68" si="7">ROUND(IF(G62=0, IF(F62=0, 0, 1), F62/G62),5)</f>
        <v>0</v>
      </c>
    </row>
    <row r="63" spans="1:10" x14ac:dyDescent="0.25">
      <c r="A63" s="1"/>
      <c r="B63" s="1"/>
      <c r="C63" s="1"/>
      <c r="D63" s="1"/>
      <c r="E63" s="32" t="s">
        <v>63</v>
      </c>
      <c r="F63" s="33">
        <v>1675.65</v>
      </c>
      <c r="G63" s="33">
        <v>500</v>
      </c>
      <c r="H63" s="33">
        <f t="shared" si="6"/>
        <v>1175.6500000000001</v>
      </c>
      <c r="I63" s="34">
        <f t="shared" si="7"/>
        <v>3.3513000000000002</v>
      </c>
      <c r="J63" s="35" t="s">
        <v>150</v>
      </c>
    </row>
    <row r="64" spans="1:10" x14ac:dyDescent="0.25">
      <c r="A64" s="1"/>
      <c r="B64" s="1"/>
      <c r="C64" s="1"/>
      <c r="D64" s="1"/>
      <c r="E64" s="1" t="s">
        <v>64</v>
      </c>
      <c r="F64" s="3">
        <v>601.03</v>
      </c>
      <c r="G64" s="3">
        <v>5000</v>
      </c>
      <c r="H64" s="3">
        <f t="shared" si="6"/>
        <v>-4398.97</v>
      </c>
      <c r="I64" s="4">
        <f t="shared" si="7"/>
        <v>0.12021</v>
      </c>
    </row>
    <row r="65" spans="1:10" x14ac:dyDescent="0.25">
      <c r="A65" s="1"/>
      <c r="B65" s="1"/>
      <c r="C65" s="1"/>
      <c r="D65" s="1"/>
      <c r="E65" s="1" t="s">
        <v>65</v>
      </c>
      <c r="F65" s="3">
        <v>0</v>
      </c>
      <c r="G65" s="3">
        <v>1000</v>
      </c>
      <c r="H65" s="3">
        <f t="shared" si="6"/>
        <v>-1000</v>
      </c>
      <c r="I65" s="4">
        <f t="shared" si="7"/>
        <v>0</v>
      </c>
    </row>
    <row r="66" spans="1:10" x14ac:dyDescent="0.25">
      <c r="A66" s="1"/>
      <c r="B66" s="1"/>
      <c r="C66" s="1"/>
      <c r="D66" s="1"/>
      <c r="E66" s="1" t="s">
        <v>66</v>
      </c>
      <c r="F66" s="3">
        <v>0</v>
      </c>
      <c r="G66" s="3">
        <v>250</v>
      </c>
      <c r="H66" s="3">
        <f t="shared" si="6"/>
        <v>-250</v>
      </c>
      <c r="I66" s="4">
        <f t="shared" si="7"/>
        <v>0</v>
      </c>
    </row>
    <row r="67" spans="1:10" ht="15.75" thickBot="1" x14ac:dyDescent="0.3">
      <c r="A67" s="1"/>
      <c r="B67" s="1"/>
      <c r="C67" s="1"/>
      <c r="D67" s="1"/>
      <c r="E67" s="1" t="s">
        <v>67</v>
      </c>
      <c r="F67" s="5">
        <v>0</v>
      </c>
      <c r="G67" s="5">
        <v>0</v>
      </c>
      <c r="H67" s="5">
        <f t="shared" si="6"/>
        <v>0</v>
      </c>
      <c r="I67" s="6">
        <f t="shared" si="7"/>
        <v>0</v>
      </c>
    </row>
    <row r="68" spans="1:10" x14ac:dyDescent="0.25">
      <c r="A68" s="1"/>
      <c r="B68" s="1"/>
      <c r="C68" s="1"/>
      <c r="D68" s="1" t="s">
        <v>68</v>
      </c>
      <c r="E68" s="1"/>
      <c r="F68" s="3">
        <f>ROUND(SUM(F61:F67),5)</f>
        <v>2276.6799999999998</v>
      </c>
      <c r="G68" s="3">
        <f>ROUND(SUM(G61:G67),5)</f>
        <v>6750</v>
      </c>
      <c r="H68" s="3">
        <f t="shared" si="6"/>
        <v>-4473.32</v>
      </c>
      <c r="I68" s="4">
        <f t="shared" si="7"/>
        <v>0.33728999999999998</v>
      </c>
    </row>
    <row r="69" spans="1:10" x14ac:dyDescent="0.25">
      <c r="A69" s="1"/>
      <c r="B69" s="1"/>
      <c r="C69" s="1"/>
      <c r="D69" s="1" t="s">
        <v>69</v>
      </c>
      <c r="E69" s="1"/>
      <c r="F69" s="3"/>
      <c r="G69" s="3"/>
      <c r="H69" s="3"/>
      <c r="I69" s="4"/>
    </row>
    <row r="70" spans="1:10" x14ac:dyDescent="0.25">
      <c r="A70" s="1"/>
      <c r="B70" s="1"/>
      <c r="C70" s="1"/>
      <c r="D70" s="1"/>
      <c r="E70" s="1" t="s">
        <v>70</v>
      </c>
      <c r="F70" s="3">
        <v>72000</v>
      </c>
      <c r="G70" s="3">
        <v>96000</v>
      </c>
      <c r="H70" s="3">
        <f t="shared" ref="H70:H75" si="8">ROUND((F70-G70),5)</f>
        <v>-24000</v>
      </c>
      <c r="I70" s="4">
        <f t="shared" ref="I70:I75" si="9">ROUND(IF(G70=0, IF(F70=0, 0, 1), F70/G70),5)</f>
        <v>0.75</v>
      </c>
    </row>
    <row r="71" spans="1:10" x14ac:dyDescent="0.25">
      <c r="A71" s="1"/>
      <c r="B71" s="1"/>
      <c r="C71" s="1"/>
      <c r="D71" s="1"/>
      <c r="E71" s="32" t="s">
        <v>71</v>
      </c>
      <c r="F71" s="33">
        <v>1098.1099999999999</v>
      </c>
      <c r="G71" s="33">
        <v>750</v>
      </c>
      <c r="H71" s="33">
        <f t="shared" si="8"/>
        <v>348.11</v>
      </c>
      <c r="I71" s="34">
        <f t="shared" si="9"/>
        <v>1.4641500000000001</v>
      </c>
      <c r="J71" s="35" t="s">
        <v>150</v>
      </c>
    </row>
    <row r="72" spans="1:10" x14ac:dyDescent="0.25">
      <c r="A72" s="1"/>
      <c r="B72" s="1"/>
      <c r="C72" s="1"/>
      <c r="D72" s="1"/>
      <c r="E72" s="1" t="s">
        <v>72</v>
      </c>
      <c r="F72" s="3">
        <v>401.81</v>
      </c>
      <c r="G72" s="3">
        <v>1000</v>
      </c>
      <c r="H72" s="3">
        <f t="shared" si="8"/>
        <v>-598.19000000000005</v>
      </c>
      <c r="I72" s="4">
        <f t="shared" si="9"/>
        <v>0.40181</v>
      </c>
    </row>
    <row r="73" spans="1:10" x14ac:dyDescent="0.25">
      <c r="A73" s="1"/>
      <c r="B73" s="1"/>
      <c r="C73" s="1"/>
      <c r="D73" s="1"/>
      <c r="E73" s="1" t="s">
        <v>73</v>
      </c>
      <c r="F73" s="3">
        <v>0</v>
      </c>
      <c r="G73" s="3">
        <v>0</v>
      </c>
      <c r="H73" s="3">
        <f t="shared" si="8"/>
        <v>0</v>
      </c>
      <c r="I73" s="4">
        <f t="shared" si="9"/>
        <v>0</v>
      </c>
    </row>
    <row r="74" spans="1:10" ht="15.75" thickBot="1" x14ac:dyDescent="0.3">
      <c r="A74" s="1"/>
      <c r="B74" s="1"/>
      <c r="C74" s="1"/>
      <c r="D74" s="1"/>
      <c r="E74" s="1" t="s">
        <v>74</v>
      </c>
      <c r="F74" s="5">
        <v>0</v>
      </c>
      <c r="G74" s="5">
        <v>0</v>
      </c>
      <c r="H74" s="5">
        <f t="shared" si="8"/>
        <v>0</v>
      </c>
      <c r="I74" s="6">
        <f t="shared" si="9"/>
        <v>0</v>
      </c>
    </row>
    <row r="75" spans="1:10" x14ac:dyDescent="0.25">
      <c r="A75" s="1"/>
      <c r="B75" s="1"/>
      <c r="C75" s="1"/>
      <c r="D75" s="1" t="s">
        <v>75</v>
      </c>
      <c r="E75" s="1"/>
      <c r="F75" s="3">
        <f>ROUND(SUM(F69:F74),5)</f>
        <v>73499.92</v>
      </c>
      <c r="G75" s="3">
        <f>ROUND(SUM(G69:G74),5)</f>
        <v>97750</v>
      </c>
      <c r="H75" s="3">
        <f t="shared" si="8"/>
        <v>-24250.080000000002</v>
      </c>
      <c r="I75" s="4">
        <f t="shared" si="9"/>
        <v>0.75192000000000003</v>
      </c>
    </row>
    <row r="76" spans="1:10" x14ac:dyDescent="0.25">
      <c r="A76" s="1"/>
      <c r="B76" s="1"/>
      <c r="C76" s="1"/>
      <c r="D76" s="1" t="s">
        <v>76</v>
      </c>
      <c r="E76" s="1"/>
      <c r="F76" s="3"/>
      <c r="G76" s="3"/>
      <c r="H76" s="3"/>
      <c r="I76" s="4"/>
    </row>
    <row r="77" spans="1:10" x14ac:dyDescent="0.25">
      <c r="A77" s="1"/>
      <c r="B77" s="1"/>
      <c r="C77" s="1"/>
      <c r="D77" s="1"/>
      <c r="E77" s="1" t="s">
        <v>77</v>
      </c>
      <c r="F77" s="3">
        <v>0</v>
      </c>
      <c r="G77" s="3">
        <v>250</v>
      </c>
      <c r="H77" s="3">
        <f t="shared" ref="H77:H82" si="10">ROUND((F77-G77),5)</f>
        <v>-250</v>
      </c>
      <c r="I77" s="4">
        <f t="shared" ref="I77:I82" si="11">ROUND(IF(G77=0, IF(F77=0, 0, 1), F77/G77),5)</f>
        <v>0</v>
      </c>
    </row>
    <row r="78" spans="1:10" x14ac:dyDescent="0.25">
      <c r="A78" s="1"/>
      <c r="B78" s="1"/>
      <c r="C78" s="1"/>
      <c r="D78" s="1"/>
      <c r="E78" s="1" t="s">
        <v>78</v>
      </c>
      <c r="F78" s="3">
        <v>0</v>
      </c>
      <c r="G78" s="3">
        <v>0</v>
      </c>
      <c r="H78" s="3">
        <f t="shared" si="10"/>
        <v>0</v>
      </c>
      <c r="I78" s="4">
        <f t="shared" si="11"/>
        <v>0</v>
      </c>
    </row>
    <row r="79" spans="1:10" x14ac:dyDescent="0.25">
      <c r="A79" s="1"/>
      <c r="B79" s="1"/>
      <c r="C79" s="1"/>
      <c r="D79" s="1"/>
      <c r="E79" s="1" t="s">
        <v>79</v>
      </c>
      <c r="F79" s="3">
        <v>1627.97</v>
      </c>
      <c r="G79" s="3">
        <v>2500</v>
      </c>
      <c r="H79" s="3">
        <f t="shared" si="10"/>
        <v>-872.03</v>
      </c>
      <c r="I79" s="4">
        <f t="shared" si="11"/>
        <v>0.65119000000000005</v>
      </c>
    </row>
    <row r="80" spans="1:10" x14ac:dyDescent="0.25">
      <c r="A80" s="1"/>
      <c r="B80" s="1"/>
      <c r="C80" s="1"/>
      <c r="D80" s="1"/>
      <c r="E80" s="1" t="s">
        <v>80</v>
      </c>
      <c r="F80" s="3">
        <v>0</v>
      </c>
      <c r="G80" s="3">
        <v>200</v>
      </c>
      <c r="H80" s="3">
        <f t="shared" si="10"/>
        <v>-200</v>
      </c>
      <c r="I80" s="4">
        <f t="shared" si="11"/>
        <v>0</v>
      </c>
    </row>
    <row r="81" spans="1:9" ht="15.75" thickBot="1" x14ac:dyDescent="0.3">
      <c r="A81" s="1"/>
      <c r="B81" s="1"/>
      <c r="C81" s="1"/>
      <c r="D81" s="1"/>
      <c r="E81" s="1" t="s">
        <v>81</v>
      </c>
      <c r="F81" s="5">
        <v>0</v>
      </c>
      <c r="G81" s="5">
        <v>0</v>
      </c>
      <c r="H81" s="5">
        <f t="shared" si="10"/>
        <v>0</v>
      </c>
      <c r="I81" s="6">
        <f t="shared" si="11"/>
        <v>0</v>
      </c>
    </row>
    <row r="82" spans="1:9" x14ac:dyDescent="0.25">
      <c r="A82" s="1"/>
      <c r="B82" s="1"/>
      <c r="C82" s="1"/>
      <c r="D82" s="1" t="s">
        <v>82</v>
      </c>
      <c r="E82" s="1"/>
      <c r="F82" s="3">
        <f>ROUND(SUM(F76:F81),5)</f>
        <v>1627.97</v>
      </c>
      <c r="G82" s="3">
        <f>ROUND(SUM(G76:G81),5)</f>
        <v>2950</v>
      </c>
      <c r="H82" s="3">
        <f t="shared" si="10"/>
        <v>-1322.03</v>
      </c>
      <c r="I82" s="4">
        <f t="shared" si="11"/>
        <v>0.55184999999999995</v>
      </c>
    </row>
    <row r="83" spans="1:9" x14ac:dyDescent="0.25">
      <c r="A83" s="1"/>
      <c r="B83" s="1"/>
      <c r="C83" s="1"/>
      <c r="D83" s="1" t="s">
        <v>83</v>
      </c>
      <c r="E83" s="1"/>
      <c r="F83" s="3"/>
      <c r="G83" s="3"/>
      <c r="H83" s="3"/>
      <c r="I83" s="4"/>
    </row>
    <row r="84" spans="1:9" x14ac:dyDescent="0.25">
      <c r="A84" s="1"/>
      <c r="B84" s="1"/>
      <c r="C84" s="1"/>
      <c r="D84" s="1"/>
      <c r="E84" s="1" t="s">
        <v>84</v>
      </c>
      <c r="F84" s="3">
        <v>208.33</v>
      </c>
      <c r="G84" s="3">
        <v>250</v>
      </c>
      <c r="H84" s="3">
        <f t="shared" ref="H84:H96" si="12">ROUND((F84-G84),5)</f>
        <v>-41.67</v>
      </c>
      <c r="I84" s="4">
        <f t="shared" ref="I84:I96" si="13">ROUND(IF(G84=0, IF(F84=0, 0, 1), F84/G84),5)</f>
        <v>0.83331999999999995</v>
      </c>
    </row>
    <row r="85" spans="1:9" x14ac:dyDescent="0.25">
      <c r="A85" s="1"/>
      <c r="B85" s="1"/>
      <c r="C85" s="1"/>
      <c r="D85" s="1"/>
      <c r="E85" s="1" t="s">
        <v>85</v>
      </c>
      <c r="F85" s="3">
        <v>6666.57</v>
      </c>
      <c r="G85" s="3">
        <v>10000</v>
      </c>
      <c r="H85" s="3">
        <f t="shared" si="12"/>
        <v>-3333.43</v>
      </c>
      <c r="I85" s="4">
        <f t="shared" si="13"/>
        <v>0.66666000000000003</v>
      </c>
    </row>
    <row r="86" spans="1:9" x14ac:dyDescent="0.25">
      <c r="A86" s="1"/>
      <c r="B86" s="1"/>
      <c r="C86" s="1"/>
      <c r="D86" s="1"/>
      <c r="E86" s="1" t="s">
        <v>86</v>
      </c>
      <c r="F86" s="3">
        <v>3750.03</v>
      </c>
      <c r="G86" s="3">
        <v>5000</v>
      </c>
      <c r="H86" s="3">
        <f t="shared" si="12"/>
        <v>-1249.97</v>
      </c>
      <c r="I86" s="4">
        <f t="shared" si="13"/>
        <v>0.75000999999999995</v>
      </c>
    </row>
    <row r="87" spans="1:9" x14ac:dyDescent="0.25">
      <c r="A87" s="1"/>
      <c r="B87" s="1"/>
      <c r="C87" s="1"/>
      <c r="D87" s="1"/>
      <c r="E87" s="1" t="s">
        <v>87</v>
      </c>
      <c r="F87" s="3">
        <v>23024.97</v>
      </c>
      <c r="G87" s="3">
        <v>29200</v>
      </c>
      <c r="H87" s="3">
        <f t="shared" si="12"/>
        <v>-6175.03</v>
      </c>
      <c r="I87" s="4">
        <f t="shared" si="13"/>
        <v>0.78852999999999995</v>
      </c>
    </row>
    <row r="88" spans="1:9" x14ac:dyDescent="0.25">
      <c r="A88" s="1"/>
      <c r="B88" s="1"/>
      <c r="C88" s="1"/>
      <c r="D88" s="1"/>
      <c r="E88" s="1" t="s">
        <v>88</v>
      </c>
      <c r="F88" s="3">
        <v>700</v>
      </c>
      <c r="G88" s="3">
        <v>2100</v>
      </c>
      <c r="H88" s="3">
        <f t="shared" si="12"/>
        <v>-1400</v>
      </c>
      <c r="I88" s="4">
        <f t="shared" si="13"/>
        <v>0.33333000000000002</v>
      </c>
    </row>
    <row r="89" spans="1:9" x14ac:dyDescent="0.25">
      <c r="A89" s="1"/>
      <c r="B89" s="1"/>
      <c r="C89" s="1"/>
      <c r="D89" s="1"/>
      <c r="E89" s="1" t="s">
        <v>89</v>
      </c>
      <c r="F89" s="3">
        <v>3749.95</v>
      </c>
      <c r="G89" s="3">
        <v>5000</v>
      </c>
      <c r="H89" s="3">
        <f t="shared" si="12"/>
        <v>-1250.05</v>
      </c>
      <c r="I89" s="4">
        <f t="shared" si="13"/>
        <v>0.74999000000000005</v>
      </c>
    </row>
    <row r="90" spans="1:9" x14ac:dyDescent="0.25">
      <c r="A90" s="1"/>
      <c r="B90" s="1"/>
      <c r="C90" s="1"/>
      <c r="D90" s="1"/>
      <c r="E90" s="1" t="s">
        <v>90</v>
      </c>
      <c r="F90" s="3">
        <v>3124.95</v>
      </c>
      <c r="G90" s="3">
        <v>5000</v>
      </c>
      <c r="H90" s="3">
        <f t="shared" si="12"/>
        <v>-1875.05</v>
      </c>
      <c r="I90" s="4">
        <f t="shared" si="13"/>
        <v>0.62499000000000005</v>
      </c>
    </row>
    <row r="91" spans="1:9" x14ac:dyDescent="0.25">
      <c r="A91" s="1"/>
      <c r="B91" s="1"/>
      <c r="C91" s="1"/>
      <c r="D91" s="1"/>
      <c r="E91" s="1" t="s">
        <v>91</v>
      </c>
      <c r="F91" s="3">
        <v>5249.97</v>
      </c>
      <c r="G91" s="3">
        <v>7000</v>
      </c>
      <c r="H91" s="3">
        <f t="shared" si="12"/>
        <v>-1750.03</v>
      </c>
      <c r="I91" s="4">
        <f t="shared" si="13"/>
        <v>0.75</v>
      </c>
    </row>
    <row r="92" spans="1:9" x14ac:dyDescent="0.25">
      <c r="A92" s="1"/>
      <c r="B92" s="1"/>
      <c r="C92" s="1"/>
      <c r="D92" s="1"/>
      <c r="E92" s="1" t="s">
        <v>92</v>
      </c>
      <c r="F92" s="3">
        <v>5366</v>
      </c>
      <c r="G92" s="3">
        <v>7400</v>
      </c>
      <c r="H92" s="3">
        <f t="shared" si="12"/>
        <v>-2034</v>
      </c>
      <c r="I92" s="4">
        <f t="shared" si="13"/>
        <v>0.72514000000000001</v>
      </c>
    </row>
    <row r="93" spans="1:9" x14ac:dyDescent="0.25">
      <c r="A93" s="1"/>
      <c r="B93" s="1"/>
      <c r="C93" s="1"/>
      <c r="D93" s="1"/>
      <c r="E93" s="1" t="s">
        <v>93</v>
      </c>
      <c r="F93" s="3">
        <v>0</v>
      </c>
      <c r="G93" s="3">
        <v>500</v>
      </c>
      <c r="H93" s="3">
        <f t="shared" si="12"/>
        <v>-500</v>
      </c>
      <c r="I93" s="4">
        <f t="shared" si="13"/>
        <v>0</v>
      </c>
    </row>
    <row r="94" spans="1:9" x14ac:dyDescent="0.25">
      <c r="A94" s="1"/>
      <c r="B94" s="1"/>
      <c r="C94" s="1"/>
      <c r="D94" s="1"/>
      <c r="E94" s="1" t="s">
        <v>94</v>
      </c>
      <c r="F94" s="3">
        <v>0</v>
      </c>
      <c r="G94" s="3">
        <v>0</v>
      </c>
      <c r="H94" s="3">
        <f t="shared" si="12"/>
        <v>0</v>
      </c>
      <c r="I94" s="4">
        <f t="shared" si="13"/>
        <v>0</v>
      </c>
    </row>
    <row r="95" spans="1:9" ht="15.75" thickBot="1" x14ac:dyDescent="0.3">
      <c r="A95" s="1"/>
      <c r="B95" s="1"/>
      <c r="C95" s="1"/>
      <c r="D95" s="1"/>
      <c r="E95" s="1" t="s">
        <v>95</v>
      </c>
      <c r="F95" s="5">
        <v>0</v>
      </c>
      <c r="G95" s="5">
        <v>0</v>
      </c>
      <c r="H95" s="5">
        <f t="shared" si="12"/>
        <v>0</v>
      </c>
      <c r="I95" s="6">
        <f t="shared" si="13"/>
        <v>0</v>
      </c>
    </row>
    <row r="96" spans="1:9" x14ac:dyDescent="0.25">
      <c r="A96" s="1"/>
      <c r="B96" s="1"/>
      <c r="C96" s="1"/>
      <c r="D96" s="1" t="s">
        <v>96</v>
      </c>
      <c r="E96" s="1"/>
      <c r="F96" s="3">
        <f>ROUND(SUM(F83:F95),5)</f>
        <v>51840.77</v>
      </c>
      <c r="G96" s="3">
        <f>ROUND(SUM(G83:G95),5)</f>
        <v>71450</v>
      </c>
      <c r="H96" s="3">
        <f t="shared" si="12"/>
        <v>-19609.23</v>
      </c>
      <c r="I96" s="4">
        <f t="shared" si="13"/>
        <v>0.72555000000000003</v>
      </c>
    </row>
    <row r="97" spans="1:10" x14ac:dyDescent="0.25">
      <c r="A97" s="1"/>
      <c r="B97" s="1"/>
      <c r="C97" s="1"/>
      <c r="D97" s="1" t="s">
        <v>97</v>
      </c>
      <c r="E97" s="1"/>
      <c r="F97" s="3"/>
      <c r="G97" s="3"/>
      <c r="H97" s="3"/>
      <c r="I97" s="4"/>
    </row>
    <row r="98" spans="1:10" x14ac:dyDescent="0.25">
      <c r="A98" s="1"/>
      <c r="B98" s="1"/>
      <c r="C98" s="1"/>
      <c r="D98" s="1"/>
      <c r="E98" s="1" t="s">
        <v>98</v>
      </c>
      <c r="F98" s="3">
        <v>0</v>
      </c>
      <c r="G98" s="3">
        <v>250</v>
      </c>
      <c r="H98" s="3">
        <f t="shared" ref="H98:H110" si="14">ROUND((F98-G98),5)</f>
        <v>-250</v>
      </c>
      <c r="I98" s="4">
        <f t="shared" ref="I98:I110" si="15">ROUND(IF(G98=0, IF(F98=0, 0, 1), F98/G98),5)</f>
        <v>0</v>
      </c>
    </row>
    <row r="99" spans="1:10" x14ac:dyDescent="0.25">
      <c r="A99" s="1"/>
      <c r="B99" s="1"/>
      <c r="C99" s="1"/>
      <c r="D99" s="1"/>
      <c r="E99" s="1" t="s">
        <v>99</v>
      </c>
      <c r="F99" s="3">
        <v>6228.91</v>
      </c>
      <c r="G99" s="3">
        <v>8000</v>
      </c>
      <c r="H99" s="3">
        <f t="shared" si="14"/>
        <v>-1771.09</v>
      </c>
      <c r="I99" s="4">
        <f t="shared" si="15"/>
        <v>0.77861000000000002</v>
      </c>
    </row>
    <row r="100" spans="1:10" x14ac:dyDescent="0.25">
      <c r="A100" s="1"/>
      <c r="B100" s="1"/>
      <c r="C100" s="1"/>
      <c r="D100" s="1"/>
      <c r="E100" s="1" t="s">
        <v>100</v>
      </c>
      <c r="F100" s="3">
        <v>0</v>
      </c>
      <c r="G100" s="3">
        <v>1500</v>
      </c>
      <c r="H100" s="3">
        <f t="shared" si="14"/>
        <v>-1500</v>
      </c>
      <c r="I100" s="4">
        <f t="shared" si="15"/>
        <v>0</v>
      </c>
    </row>
    <row r="101" spans="1:10" x14ac:dyDescent="0.25">
      <c r="A101" s="1"/>
      <c r="B101" s="1"/>
      <c r="C101" s="1"/>
      <c r="D101" s="1"/>
      <c r="E101" s="1" t="s">
        <v>101</v>
      </c>
      <c r="F101" s="3">
        <v>11550</v>
      </c>
      <c r="G101" s="3">
        <v>12000</v>
      </c>
      <c r="H101" s="3">
        <f t="shared" si="14"/>
        <v>-450</v>
      </c>
      <c r="I101" s="4">
        <f t="shared" si="15"/>
        <v>0.96250000000000002</v>
      </c>
    </row>
    <row r="102" spans="1:10" ht="33.75" x14ac:dyDescent="0.25">
      <c r="A102" s="1"/>
      <c r="B102" s="1"/>
      <c r="C102" s="1"/>
      <c r="D102" s="1"/>
      <c r="E102" s="27" t="s">
        <v>102</v>
      </c>
      <c r="F102" s="28">
        <v>36350</v>
      </c>
      <c r="G102" s="28">
        <v>1200</v>
      </c>
      <c r="H102" s="28">
        <f t="shared" si="14"/>
        <v>35150</v>
      </c>
      <c r="I102" s="29">
        <f t="shared" si="15"/>
        <v>30.29167</v>
      </c>
      <c r="J102" s="35" t="s">
        <v>151</v>
      </c>
    </row>
    <row r="103" spans="1:10" x14ac:dyDescent="0.25">
      <c r="A103" s="1"/>
      <c r="B103" s="1"/>
      <c r="C103" s="1"/>
      <c r="D103" s="1"/>
      <c r="E103" s="1" t="s">
        <v>103</v>
      </c>
      <c r="F103" s="3">
        <v>11178.74</v>
      </c>
      <c r="G103" s="3">
        <v>19478.5</v>
      </c>
      <c r="H103" s="3">
        <f t="shared" si="14"/>
        <v>-8299.76</v>
      </c>
      <c r="I103" s="4">
        <f t="shared" si="15"/>
        <v>0.57389999999999997</v>
      </c>
    </row>
    <row r="104" spans="1:10" x14ac:dyDescent="0.25">
      <c r="A104" s="1"/>
      <c r="B104" s="1"/>
      <c r="C104" s="1"/>
      <c r="D104" s="1"/>
      <c r="E104" s="1" t="s">
        <v>104</v>
      </c>
      <c r="F104" s="3">
        <v>0</v>
      </c>
      <c r="G104" s="3">
        <v>0</v>
      </c>
      <c r="H104" s="3">
        <f t="shared" si="14"/>
        <v>0</v>
      </c>
      <c r="I104" s="4">
        <f t="shared" si="15"/>
        <v>0</v>
      </c>
    </row>
    <row r="105" spans="1:10" x14ac:dyDescent="0.25">
      <c r="A105" s="1"/>
      <c r="B105" s="1"/>
      <c r="C105" s="1"/>
      <c r="D105" s="1"/>
      <c r="E105" s="1" t="s">
        <v>105</v>
      </c>
      <c r="F105" s="3">
        <v>0</v>
      </c>
      <c r="G105" s="3">
        <v>0</v>
      </c>
      <c r="H105" s="3">
        <f t="shared" si="14"/>
        <v>0</v>
      </c>
      <c r="I105" s="4">
        <f t="shared" si="15"/>
        <v>0</v>
      </c>
    </row>
    <row r="106" spans="1:10" x14ac:dyDescent="0.25">
      <c r="A106" s="1"/>
      <c r="B106" s="1"/>
      <c r="C106" s="1"/>
      <c r="D106" s="1"/>
      <c r="E106" s="1" t="s">
        <v>106</v>
      </c>
      <c r="F106" s="3">
        <v>0</v>
      </c>
      <c r="G106" s="3">
        <v>1500</v>
      </c>
      <c r="H106" s="3">
        <f t="shared" si="14"/>
        <v>-1500</v>
      </c>
      <c r="I106" s="4">
        <f t="shared" si="15"/>
        <v>0</v>
      </c>
    </row>
    <row r="107" spans="1:10" x14ac:dyDescent="0.25">
      <c r="A107" s="1"/>
      <c r="B107" s="1"/>
      <c r="C107" s="1"/>
      <c r="D107" s="1"/>
      <c r="E107" s="1" t="s">
        <v>107</v>
      </c>
      <c r="F107" s="3">
        <v>0</v>
      </c>
      <c r="G107" s="3">
        <v>0</v>
      </c>
      <c r="H107" s="3">
        <f t="shared" si="14"/>
        <v>0</v>
      </c>
      <c r="I107" s="4">
        <f t="shared" si="15"/>
        <v>0</v>
      </c>
    </row>
    <row r="108" spans="1:10" x14ac:dyDescent="0.25">
      <c r="A108" s="1"/>
      <c r="B108" s="1"/>
      <c r="C108" s="1"/>
      <c r="D108" s="1"/>
      <c r="E108" s="1" t="s">
        <v>108</v>
      </c>
      <c r="F108" s="3">
        <v>1908</v>
      </c>
      <c r="G108" s="3">
        <v>0</v>
      </c>
      <c r="H108" s="3">
        <f t="shared" si="14"/>
        <v>1908</v>
      </c>
      <c r="I108" s="4">
        <f t="shared" si="15"/>
        <v>1</v>
      </c>
    </row>
    <row r="109" spans="1:10" ht="15.75" thickBot="1" x14ac:dyDescent="0.3">
      <c r="A109" s="1"/>
      <c r="B109" s="1"/>
      <c r="C109" s="1"/>
      <c r="D109" s="1"/>
      <c r="E109" s="1" t="s">
        <v>109</v>
      </c>
      <c r="F109" s="5">
        <v>0</v>
      </c>
      <c r="G109" s="5">
        <v>0</v>
      </c>
      <c r="H109" s="5">
        <f t="shared" si="14"/>
        <v>0</v>
      </c>
      <c r="I109" s="6">
        <f t="shared" si="15"/>
        <v>0</v>
      </c>
    </row>
    <row r="110" spans="1:10" x14ac:dyDescent="0.25">
      <c r="A110" s="1"/>
      <c r="B110" s="1"/>
      <c r="C110" s="1"/>
      <c r="D110" s="1" t="s">
        <v>110</v>
      </c>
      <c r="E110" s="1"/>
      <c r="F110" s="3">
        <f>ROUND(SUM(F97:F109),5)</f>
        <v>67215.649999999994</v>
      </c>
      <c r="G110" s="3">
        <f>ROUND(SUM(G97:G109),5)</f>
        <v>43928.5</v>
      </c>
      <c r="H110" s="3">
        <f t="shared" si="14"/>
        <v>23287.15</v>
      </c>
      <c r="I110" s="4">
        <f t="shared" si="15"/>
        <v>1.5301100000000001</v>
      </c>
    </row>
    <row r="111" spans="1:10" x14ac:dyDescent="0.25">
      <c r="A111" s="1"/>
      <c r="B111" s="1"/>
      <c r="C111" s="1"/>
      <c r="D111" s="1" t="s">
        <v>111</v>
      </c>
      <c r="E111" s="1"/>
      <c r="F111" s="3"/>
      <c r="G111" s="3"/>
      <c r="H111" s="3"/>
      <c r="I111" s="4"/>
    </row>
    <row r="112" spans="1:10" x14ac:dyDescent="0.25">
      <c r="A112" s="1"/>
      <c r="B112" s="1"/>
      <c r="C112" s="1"/>
      <c r="D112" s="1"/>
      <c r="E112" s="1" t="s">
        <v>112</v>
      </c>
      <c r="F112" s="3">
        <v>16741.43</v>
      </c>
      <c r="G112" s="3">
        <v>54060</v>
      </c>
      <c r="H112" s="3">
        <f t="shared" ref="H112:H119" si="16">ROUND((F112-G112),5)</f>
        <v>-37318.57</v>
      </c>
      <c r="I112" s="4">
        <f t="shared" ref="I112:I119" si="17">ROUND(IF(G112=0, IF(F112=0, 0, 1), F112/G112),5)</f>
        <v>0.30968000000000001</v>
      </c>
    </row>
    <row r="113" spans="1:10" x14ac:dyDescent="0.25">
      <c r="A113" s="1"/>
      <c r="B113" s="1"/>
      <c r="C113" s="1"/>
      <c r="D113" s="1"/>
      <c r="E113" s="1" t="s">
        <v>113</v>
      </c>
      <c r="F113" s="3">
        <v>0</v>
      </c>
      <c r="G113" s="3">
        <v>3250</v>
      </c>
      <c r="H113" s="3">
        <f t="shared" si="16"/>
        <v>-3250</v>
      </c>
      <c r="I113" s="4">
        <f t="shared" si="17"/>
        <v>0</v>
      </c>
    </row>
    <row r="114" spans="1:10" x14ac:dyDescent="0.25">
      <c r="A114" s="1"/>
      <c r="B114" s="1"/>
      <c r="C114" s="1"/>
      <c r="D114" s="1"/>
      <c r="E114" s="1" t="s">
        <v>114</v>
      </c>
      <c r="F114" s="3">
        <v>0</v>
      </c>
      <c r="G114" s="3">
        <v>0</v>
      </c>
      <c r="H114" s="3">
        <f t="shared" si="16"/>
        <v>0</v>
      </c>
      <c r="I114" s="4">
        <f t="shared" si="17"/>
        <v>0</v>
      </c>
    </row>
    <row r="115" spans="1:10" x14ac:dyDescent="0.25">
      <c r="A115" s="1"/>
      <c r="B115" s="1"/>
      <c r="C115" s="1"/>
      <c r="D115" s="1"/>
      <c r="E115" s="1" t="s">
        <v>115</v>
      </c>
      <c r="F115" s="3">
        <v>0</v>
      </c>
      <c r="G115" s="3">
        <v>72000</v>
      </c>
      <c r="H115" s="3">
        <f t="shared" si="16"/>
        <v>-72000</v>
      </c>
      <c r="I115" s="4">
        <f t="shared" si="17"/>
        <v>0</v>
      </c>
    </row>
    <row r="116" spans="1:10" x14ac:dyDescent="0.25">
      <c r="A116" s="1"/>
      <c r="B116" s="1"/>
      <c r="C116" s="1"/>
      <c r="D116" s="1"/>
      <c r="E116" s="1" t="s">
        <v>116</v>
      </c>
      <c r="F116" s="3">
        <v>0</v>
      </c>
      <c r="G116" s="3">
        <v>0</v>
      </c>
      <c r="H116" s="3">
        <f t="shared" si="16"/>
        <v>0</v>
      </c>
      <c r="I116" s="4">
        <f t="shared" si="17"/>
        <v>0</v>
      </c>
    </row>
    <row r="117" spans="1:10" x14ac:dyDescent="0.25">
      <c r="A117" s="1"/>
      <c r="B117" s="1"/>
      <c r="C117" s="1"/>
      <c r="D117" s="1"/>
      <c r="E117" s="1" t="s">
        <v>117</v>
      </c>
      <c r="F117" s="3">
        <v>-1955</v>
      </c>
      <c r="G117" s="3">
        <v>2000</v>
      </c>
      <c r="H117" s="3">
        <f t="shared" si="16"/>
        <v>-3955</v>
      </c>
      <c r="I117" s="4">
        <f t="shared" si="17"/>
        <v>-0.97750000000000004</v>
      </c>
    </row>
    <row r="118" spans="1:10" ht="15.75" thickBot="1" x14ac:dyDescent="0.3">
      <c r="A118" s="1"/>
      <c r="B118" s="1"/>
      <c r="C118" s="1"/>
      <c r="D118" s="1"/>
      <c r="E118" s="1" t="s">
        <v>118</v>
      </c>
      <c r="F118" s="5">
        <v>0</v>
      </c>
      <c r="G118" s="5">
        <v>0</v>
      </c>
      <c r="H118" s="5">
        <f t="shared" si="16"/>
        <v>0</v>
      </c>
      <c r="I118" s="6">
        <f t="shared" si="17"/>
        <v>0</v>
      </c>
    </row>
    <row r="119" spans="1:10" x14ac:dyDescent="0.25">
      <c r="A119" s="1"/>
      <c r="B119" s="1"/>
      <c r="C119" s="1"/>
      <c r="D119" s="1" t="s">
        <v>119</v>
      </c>
      <c r="E119" s="1"/>
      <c r="F119" s="3">
        <f>ROUND(SUM(F111:F118),5)</f>
        <v>14786.43</v>
      </c>
      <c r="G119" s="3">
        <f>ROUND(SUM(G111:G118),5)</f>
        <v>131310</v>
      </c>
      <c r="H119" s="3">
        <f t="shared" si="16"/>
        <v>-116523.57</v>
      </c>
      <c r="I119" s="4">
        <f t="shared" si="17"/>
        <v>0.11261</v>
      </c>
    </row>
    <row r="120" spans="1:10" x14ac:dyDescent="0.25">
      <c r="A120" s="1"/>
      <c r="B120" s="1"/>
      <c r="C120" s="1"/>
      <c r="D120" s="1" t="s">
        <v>120</v>
      </c>
      <c r="E120" s="1"/>
      <c r="F120" s="3"/>
      <c r="G120" s="3"/>
      <c r="H120" s="3"/>
      <c r="I120" s="4"/>
    </row>
    <row r="121" spans="1:10" x14ac:dyDescent="0.25">
      <c r="A121" s="1"/>
      <c r="B121" s="1"/>
      <c r="C121" s="1"/>
      <c r="D121" s="1"/>
      <c r="E121" s="1" t="s">
        <v>121</v>
      </c>
      <c r="F121" s="3">
        <v>0</v>
      </c>
      <c r="G121" s="3">
        <v>750</v>
      </c>
      <c r="H121" s="3">
        <f t="shared" ref="H121:H128" si="18">ROUND((F121-G121),5)</f>
        <v>-750</v>
      </c>
      <c r="I121" s="4">
        <f t="shared" ref="I121:I128" si="19">ROUND(IF(G121=0, IF(F121=0, 0, 1), F121/G121),5)</f>
        <v>0</v>
      </c>
    </row>
    <row r="122" spans="1:10" x14ac:dyDescent="0.25">
      <c r="A122" s="1"/>
      <c r="B122" s="1"/>
      <c r="C122" s="1"/>
      <c r="D122" s="1"/>
      <c r="E122" s="1" t="s">
        <v>122</v>
      </c>
      <c r="F122" s="3">
        <v>0</v>
      </c>
      <c r="G122" s="3">
        <v>0</v>
      </c>
      <c r="H122" s="3">
        <f t="shared" si="18"/>
        <v>0</v>
      </c>
      <c r="I122" s="4">
        <f t="shared" si="19"/>
        <v>0</v>
      </c>
    </row>
    <row r="123" spans="1:10" s="25" customFormat="1" ht="22.5" x14ac:dyDescent="0.25">
      <c r="A123" s="21"/>
      <c r="B123" s="21"/>
      <c r="C123" s="21"/>
      <c r="D123" s="21"/>
      <c r="E123" s="27" t="s">
        <v>123</v>
      </c>
      <c r="F123" s="28">
        <v>11323</v>
      </c>
      <c r="G123" s="28">
        <v>1000</v>
      </c>
      <c r="H123" s="28">
        <f t="shared" si="18"/>
        <v>10323</v>
      </c>
      <c r="I123" s="29">
        <f t="shared" si="19"/>
        <v>11.323</v>
      </c>
      <c r="J123" s="35" t="s">
        <v>152</v>
      </c>
    </row>
    <row r="124" spans="1:10" s="25" customFormat="1" ht="22.5" x14ac:dyDescent="0.25">
      <c r="A124" s="21"/>
      <c r="B124" s="21"/>
      <c r="C124" s="21"/>
      <c r="D124" s="21"/>
      <c r="E124" s="27" t="s">
        <v>124</v>
      </c>
      <c r="F124" s="28">
        <v>2235</v>
      </c>
      <c r="G124" s="28">
        <v>1000</v>
      </c>
      <c r="H124" s="28">
        <f t="shared" si="18"/>
        <v>1235</v>
      </c>
      <c r="I124" s="29">
        <f t="shared" si="19"/>
        <v>2.2349999999999999</v>
      </c>
      <c r="J124" s="35" t="s">
        <v>153</v>
      </c>
    </row>
    <row r="125" spans="1:10" x14ac:dyDescent="0.25">
      <c r="A125" s="1"/>
      <c r="B125" s="1"/>
      <c r="C125" s="1"/>
      <c r="D125" s="1"/>
      <c r="E125" s="1" t="s">
        <v>125</v>
      </c>
      <c r="F125" s="3">
        <v>0</v>
      </c>
      <c r="G125" s="3">
        <v>250</v>
      </c>
      <c r="H125" s="3">
        <f t="shared" si="18"/>
        <v>-250</v>
      </c>
      <c r="I125" s="4">
        <f t="shared" si="19"/>
        <v>0</v>
      </c>
    </row>
    <row r="126" spans="1:10" ht="15.75" thickBot="1" x14ac:dyDescent="0.3">
      <c r="A126" s="1"/>
      <c r="B126" s="1"/>
      <c r="C126" s="1"/>
      <c r="D126" s="1"/>
      <c r="E126" s="1" t="s">
        <v>126</v>
      </c>
      <c r="F126" s="5">
        <v>0</v>
      </c>
      <c r="G126" s="5">
        <v>0</v>
      </c>
      <c r="H126" s="5">
        <f t="shared" si="18"/>
        <v>0</v>
      </c>
      <c r="I126" s="6">
        <f t="shared" si="19"/>
        <v>0</v>
      </c>
    </row>
    <row r="127" spans="1:10" x14ac:dyDescent="0.25">
      <c r="A127" s="1"/>
      <c r="B127" s="1"/>
      <c r="C127" s="1"/>
      <c r="D127" s="1" t="s">
        <v>127</v>
      </c>
      <c r="E127" s="1"/>
      <c r="F127" s="3">
        <f>ROUND(SUM(F120:F126),5)</f>
        <v>13558</v>
      </c>
      <c r="G127" s="3">
        <f>ROUND(SUM(G120:G126),5)</f>
        <v>3000</v>
      </c>
      <c r="H127" s="3">
        <f t="shared" si="18"/>
        <v>10558</v>
      </c>
      <c r="I127" s="4">
        <f t="shared" si="19"/>
        <v>4.5193300000000001</v>
      </c>
    </row>
    <row r="128" spans="1:10" x14ac:dyDescent="0.25">
      <c r="A128" s="1"/>
      <c r="B128" s="1"/>
      <c r="C128" s="1"/>
      <c r="D128" s="1" t="s">
        <v>128</v>
      </c>
      <c r="E128" s="1"/>
      <c r="F128" s="3">
        <v>0</v>
      </c>
      <c r="G128" s="3">
        <v>150</v>
      </c>
      <c r="H128" s="3">
        <f t="shared" si="18"/>
        <v>-150</v>
      </c>
      <c r="I128" s="4">
        <f t="shared" si="19"/>
        <v>0</v>
      </c>
    </row>
    <row r="129" spans="1:10" x14ac:dyDescent="0.25">
      <c r="A129" s="1"/>
      <c r="B129" s="1"/>
      <c r="C129" s="1"/>
      <c r="D129" s="1" t="s">
        <v>129</v>
      </c>
      <c r="E129" s="1"/>
      <c r="F129" s="3"/>
      <c r="G129" s="3"/>
      <c r="H129" s="3"/>
      <c r="I129" s="4"/>
    </row>
    <row r="130" spans="1:10" x14ac:dyDescent="0.25">
      <c r="A130" s="1"/>
      <c r="B130" s="1"/>
      <c r="C130" s="1"/>
      <c r="D130" s="1"/>
      <c r="E130" s="1" t="s">
        <v>130</v>
      </c>
      <c r="F130" s="3">
        <v>386.35</v>
      </c>
      <c r="G130" s="3">
        <v>750</v>
      </c>
      <c r="H130" s="3">
        <f>ROUND((F130-G130),5)</f>
        <v>-363.65</v>
      </c>
      <c r="I130" s="4">
        <f>ROUND(IF(G130=0, IF(F130=0, 0, 1), F130/G130),5)</f>
        <v>0.51512999999999998</v>
      </c>
    </row>
    <row r="131" spans="1:10" ht="15.75" thickBot="1" x14ac:dyDescent="0.3">
      <c r="A131" s="1"/>
      <c r="B131" s="1"/>
      <c r="C131" s="1"/>
      <c r="D131" s="1"/>
      <c r="E131" s="1" t="s">
        <v>131</v>
      </c>
      <c r="F131" s="5">
        <v>0</v>
      </c>
      <c r="G131" s="5">
        <v>0</v>
      </c>
      <c r="H131" s="5">
        <f>ROUND((F131-G131),5)</f>
        <v>0</v>
      </c>
      <c r="I131" s="6">
        <f>ROUND(IF(G131=0, IF(F131=0, 0, 1), F131/G131),5)</f>
        <v>0</v>
      </c>
    </row>
    <row r="132" spans="1:10" x14ac:dyDescent="0.25">
      <c r="A132" s="1"/>
      <c r="B132" s="1"/>
      <c r="C132" s="1"/>
      <c r="D132" s="1" t="s">
        <v>132</v>
      </c>
      <c r="E132" s="1"/>
      <c r="F132" s="3">
        <f>ROUND(SUM(F129:F131),5)</f>
        <v>386.35</v>
      </c>
      <c r="G132" s="3">
        <f>ROUND(SUM(G129:G131),5)</f>
        <v>750</v>
      </c>
      <c r="H132" s="3">
        <f>ROUND((F132-G132),5)</f>
        <v>-363.65</v>
      </c>
      <c r="I132" s="4">
        <f>ROUND(IF(G132=0, IF(F132=0, 0, 1), F132/G132),5)</f>
        <v>0.51512999999999998</v>
      </c>
    </row>
    <row r="133" spans="1:10" x14ac:dyDescent="0.25">
      <c r="A133" s="1"/>
      <c r="B133" s="1"/>
      <c r="C133" s="1"/>
      <c r="D133" s="1" t="s">
        <v>133</v>
      </c>
      <c r="E133" s="1"/>
      <c r="F133" s="3"/>
      <c r="G133" s="3"/>
      <c r="H133" s="3"/>
      <c r="I133" s="4"/>
    </row>
    <row r="134" spans="1:10" x14ac:dyDescent="0.25">
      <c r="A134" s="1"/>
      <c r="B134" s="1"/>
      <c r="C134" s="1"/>
      <c r="D134" s="1"/>
      <c r="E134" s="1" t="s">
        <v>134</v>
      </c>
      <c r="F134" s="3">
        <v>0</v>
      </c>
      <c r="G134" s="3">
        <v>360</v>
      </c>
      <c r="H134" s="3">
        <f t="shared" ref="H134:H144" si="20">ROUND((F134-G134),5)</f>
        <v>-360</v>
      </c>
      <c r="I134" s="4">
        <f t="shared" ref="I134:I144" si="21">ROUND(IF(G134=0, IF(F134=0, 0, 1), F134/G134),5)</f>
        <v>0</v>
      </c>
    </row>
    <row r="135" spans="1:10" x14ac:dyDescent="0.25">
      <c r="A135" s="1"/>
      <c r="B135" s="1"/>
      <c r="C135" s="1"/>
      <c r="D135" s="1"/>
      <c r="E135" s="1" t="s">
        <v>135</v>
      </c>
      <c r="F135" s="3">
        <v>0</v>
      </c>
      <c r="G135" s="3">
        <v>150</v>
      </c>
      <c r="H135" s="3">
        <f t="shared" si="20"/>
        <v>-150</v>
      </c>
      <c r="I135" s="4">
        <f t="shared" si="21"/>
        <v>0</v>
      </c>
    </row>
    <row r="136" spans="1:10" x14ac:dyDescent="0.25">
      <c r="A136" s="1"/>
      <c r="B136" s="1"/>
      <c r="C136" s="1"/>
      <c r="D136" s="1"/>
      <c r="E136" s="1" t="s">
        <v>136</v>
      </c>
      <c r="F136" s="3">
        <v>0</v>
      </c>
      <c r="G136" s="3">
        <v>150</v>
      </c>
      <c r="H136" s="3">
        <f t="shared" si="20"/>
        <v>-150</v>
      </c>
      <c r="I136" s="4">
        <f t="shared" si="21"/>
        <v>0</v>
      </c>
    </row>
    <row r="137" spans="1:10" x14ac:dyDescent="0.25">
      <c r="A137" s="1"/>
      <c r="B137" s="1"/>
      <c r="C137" s="1"/>
      <c r="D137" s="1"/>
      <c r="E137" s="1" t="s">
        <v>137</v>
      </c>
      <c r="F137" s="3">
        <v>0</v>
      </c>
      <c r="G137" s="3">
        <v>250</v>
      </c>
      <c r="H137" s="3">
        <f t="shared" si="20"/>
        <v>-250</v>
      </c>
      <c r="I137" s="4">
        <f t="shared" si="21"/>
        <v>0</v>
      </c>
    </row>
    <row r="138" spans="1:10" x14ac:dyDescent="0.25">
      <c r="A138" s="1"/>
      <c r="B138" s="1"/>
      <c r="C138" s="1"/>
      <c r="D138" s="1"/>
      <c r="E138" s="1" t="s">
        <v>138</v>
      </c>
      <c r="F138" s="3">
        <v>0</v>
      </c>
      <c r="G138" s="3">
        <v>150</v>
      </c>
      <c r="H138" s="3">
        <f t="shared" si="20"/>
        <v>-150</v>
      </c>
      <c r="I138" s="4">
        <f t="shared" si="21"/>
        <v>0</v>
      </c>
    </row>
    <row r="139" spans="1:10" x14ac:dyDescent="0.25">
      <c r="A139" s="1"/>
      <c r="B139" s="1"/>
      <c r="C139" s="1"/>
      <c r="D139" s="1"/>
      <c r="E139" s="1" t="s">
        <v>139</v>
      </c>
      <c r="F139" s="3">
        <v>0</v>
      </c>
      <c r="G139" s="3">
        <v>0</v>
      </c>
      <c r="H139" s="3">
        <f t="shared" si="20"/>
        <v>0</v>
      </c>
      <c r="I139" s="4">
        <f t="shared" si="21"/>
        <v>0</v>
      </c>
    </row>
    <row r="140" spans="1:10" ht="15.75" thickBot="1" x14ac:dyDescent="0.3">
      <c r="A140" s="1"/>
      <c r="B140" s="1"/>
      <c r="C140" s="1"/>
      <c r="D140" s="1"/>
      <c r="E140" s="1" t="s">
        <v>140</v>
      </c>
      <c r="F140" s="7">
        <v>0</v>
      </c>
      <c r="G140" s="7">
        <v>0</v>
      </c>
      <c r="H140" s="7">
        <f t="shared" si="20"/>
        <v>0</v>
      </c>
      <c r="I140" s="8">
        <f t="shared" si="21"/>
        <v>0</v>
      </c>
    </row>
    <row r="141" spans="1:10" ht="15.75" thickBot="1" x14ac:dyDescent="0.3">
      <c r="A141" s="1"/>
      <c r="B141" s="1"/>
      <c r="C141" s="1"/>
      <c r="D141" s="1" t="s">
        <v>141</v>
      </c>
      <c r="E141" s="1"/>
      <c r="F141" s="11">
        <f>ROUND(SUM(F133:F140),5)</f>
        <v>0</v>
      </c>
      <c r="G141" s="11">
        <f>ROUND(SUM(G133:G140),5)</f>
        <v>1060</v>
      </c>
      <c r="H141" s="11">
        <f t="shared" si="20"/>
        <v>-1060</v>
      </c>
      <c r="I141" s="12">
        <f t="shared" si="21"/>
        <v>0</v>
      </c>
    </row>
    <row r="142" spans="1:10" ht="15.75" thickBot="1" x14ac:dyDescent="0.3">
      <c r="A142" s="1"/>
      <c r="B142" s="1"/>
      <c r="C142" s="1" t="s">
        <v>142</v>
      </c>
      <c r="D142" s="1"/>
      <c r="E142" s="1"/>
      <c r="F142" s="11">
        <f>ROUND(F41+F60+F68+F75+F82+F96+F110+F119+SUM(F127:F128)+F132+F141,5)</f>
        <v>357942.2</v>
      </c>
      <c r="G142" s="11">
        <f>ROUND(G41+G60+G68+G75+G82+G96+G110+G119+SUM(G127:G128)+G132+G141,5)</f>
        <v>535018.02</v>
      </c>
      <c r="H142" s="11">
        <f t="shared" si="20"/>
        <v>-177075.82</v>
      </c>
      <c r="I142" s="12">
        <f t="shared" si="21"/>
        <v>0.66903000000000001</v>
      </c>
    </row>
    <row r="143" spans="1:10" ht="15.75" thickBot="1" x14ac:dyDescent="0.3">
      <c r="A143" s="1"/>
      <c r="B143" s="1" t="s">
        <v>143</v>
      </c>
      <c r="C143" s="1"/>
      <c r="D143" s="1"/>
      <c r="E143" s="1"/>
      <c r="F143" s="11">
        <f>ROUND(F3+F40-F142,5)</f>
        <v>68126.75</v>
      </c>
      <c r="G143" s="11">
        <f>ROUND(G3+G40-G142,5)</f>
        <v>-18218.02</v>
      </c>
      <c r="H143" s="11">
        <f t="shared" si="20"/>
        <v>86344.77</v>
      </c>
      <c r="I143" s="12">
        <f t="shared" si="21"/>
        <v>-3.7395299999999998</v>
      </c>
    </row>
    <row r="144" spans="1:10" s="15" customFormat="1" ht="12" thickBot="1" x14ac:dyDescent="0.25">
      <c r="A144" s="1" t="s">
        <v>144</v>
      </c>
      <c r="B144" s="1"/>
      <c r="C144" s="1"/>
      <c r="D144" s="1"/>
      <c r="E144" s="1"/>
      <c r="F144" s="13">
        <f>F143</f>
        <v>68126.75</v>
      </c>
      <c r="G144" s="13">
        <f>G143</f>
        <v>-18218.02</v>
      </c>
      <c r="H144" s="13">
        <f t="shared" si="20"/>
        <v>86344.77</v>
      </c>
      <c r="I144" s="14">
        <f t="shared" si="21"/>
        <v>-3.7395299999999998</v>
      </c>
      <c r="J144" s="31"/>
    </row>
    <row r="145" ht="15.75" thickTop="1" x14ac:dyDescent="0.25"/>
  </sheetData>
  <pageMargins left="0" right="0" top="0.75" bottom="0.75" header="0.1" footer="0.3"/>
  <pageSetup orientation="portrait" r:id="rId1"/>
  <headerFooter>
    <oddHeader>&amp;L&amp;"Arial,Bold"&amp;8 4:30 PM
&amp;"Arial,Bold"&amp;8 09/15/17
&amp;"Arial,Bold"&amp;8 Cash Basis&amp;C&amp;"Arial,Bold"&amp;12 American Planning Association, California Chapter
&amp;"Arial,Bold"&amp;14 Profit &amp;&amp; Loss Budget vs. Actual
&amp;"Arial,Bold"&amp;10 January 1 through September 15,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752475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752475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4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11" sqref="I11"/>
    </sheetView>
  </sheetViews>
  <sheetFormatPr defaultRowHeight="15" x14ac:dyDescent="0.25"/>
  <cols>
    <col min="1" max="4" width="3" style="16" customWidth="1"/>
    <col min="5" max="5" width="28" style="16" customWidth="1"/>
    <col min="6" max="6" width="10" style="17" bestFit="1" customWidth="1"/>
  </cols>
  <sheetData>
    <row r="1" spans="1:6" s="38" customFormat="1" ht="15.75" thickBot="1" x14ac:dyDescent="0.3">
      <c r="A1" s="36"/>
      <c r="B1" s="36"/>
      <c r="C1" s="36"/>
      <c r="D1" s="36"/>
      <c r="E1" s="36"/>
      <c r="F1" s="37" t="s">
        <v>154</v>
      </c>
    </row>
    <row r="2" spans="1:6" ht="15.75" thickTop="1" x14ac:dyDescent="0.25">
      <c r="A2" s="1" t="s">
        <v>155</v>
      </c>
      <c r="B2" s="1"/>
      <c r="C2" s="1"/>
      <c r="D2" s="1"/>
      <c r="E2" s="1"/>
      <c r="F2" s="3"/>
    </row>
    <row r="3" spans="1:6" x14ac:dyDescent="0.25">
      <c r="A3" s="1"/>
      <c r="B3" s="1" t="s">
        <v>156</v>
      </c>
      <c r="C3" s="1"/>
      <c r="D3" s="1"/>
      <c r="E3" s="1"/>
      <c r="F3" s="3"/>
    </row>
    <row r="4" spans="1:6" x14ac:dyDescent="0.25">
      <c r="A4" s="1"/>
      <c r="B4" s="1"/>
      <c r="C4" s="1" t="s">
        <v>157</v>
      </c>
      <c r="D4" s="1"/>
      <c r="E4" s="1"/>
      <c r="F4" s="3"/>
    </row>
    <row r="5" spans="1:6" x14ac:dyDescent="0.25">
      <c r="A5" s="1"/>
      <c r="B5" s="1"/>
      <c r="C5" s="1"/>
      <c r="D5" s="1" t="s">
        <v>158</v>
      </c>
      <c r="E5" s="1"/>
      <c r="F5" s="3">
        <v>297552.59999999998</v>
      </c>
    </row>
    <row r="6" spans="1:6" x14ac:dyDescent="0.25">
      <c r="A6" s="1"/>
      <c r="B6" s="1"/>
      <c r="C6" s="1"/>
      <c r="D6" s="1" t="s">
        <v>159</v>
      </c>
      <c r="E6" s="1"/>
      <c r="F6" s="3">
        <v>65.86</v>
      </c>
    </row>
    <row r="7" spans="1:6" x14ac:dyDescent="0.25">
      <c r="A7" s="1"/>
      <c r="B7" s="1"/>
      <c r="C7" s="1"/>
      <c r="D7" s="1" t="s">
        <v>160</v>
      </c>
      <c r="E7" s="1"/>
      <c r="F7" s="3">
        <v>161918.51999999999</v>
      </c>
    </row>
    <row r="8" spans="1:6" x14ac:dyDescent="0.25">
      <c r="A8" s="1"/>
      <c r="B8" s="1"/>
      <c r="C8" s="1"/>
      <c r="D8" s="1" t="s">
        <v>161</v>
      </c>
      <c r="E8" s="1"/>
      <c r="F8" s="3">
        <v>58834.45</v>
      </c>
    </row>
    <row r="9" spans="1:6" x14ac:dyDescent="0.25">
      <c r="A9" s="1"/>
      <c r="B9" s="1"/>
      <c r="C9" s="1"/>
      <c r="D9" s="1" t="s">
        <v>162</v>
      </c>
      <c r="E9" s="1"/>
      <c r="F9" s="3">
        <v>678472.49</v>
      </c>
    </row>
    <row r="10" spans="1:6" x14ac:dyDescent="0.25">
      <c r="A10" s="1"/>
      <c r="B10" s="1"/>
      <c r="C10" s="1"/>
      <c r="D10" s="1" t="s">
        <v>163</v>
      </c>
      <c r="E10" s="1"/>
      <c r="F10" s="3">
        <v>11816</v>
      </c>
    </row>
    <row r="11" spans="1:6" x14ac:dyDescent="0.25">
      <c r="A11" s="1"/>
      <c r="B11" s="1"/>
      <c r="C11" s="1"/>
      <c r="D11" s="1" t="s">
        <v>164</v>
      </c>
      <c r="E11" s="1"/>
      <c r="F11" s="3">
        <v>119364</v>
      </c>
    </row>
    <row r="12" spans="1:6" x14ac:dyDescent="0.25">
      <c r="A12" s="1"/>
      <c r="B12" s="1"/>
      <c r="C12" s="1"/>
      <c r="D12" s="1" t="s">
        <v>165</v>
      </c>
      <c r="E12" s="1"/>
      <c r="F12" s="3">
        <v>38852.86</v>
      </c>
    </row>
    <row r="13" spans="1:6" x14ac:dyDescent="0.25">
      <c r="A13" s="1"/>
      <c r="B13" s="1"/>
      <c r="C13" s="1"/>
      <c r="D13" s="1" t="s">
        <v>166</v>
      </c>
      <c r="E13" s="1"/>
      <c r="F13" s="3">
        <v>69647.94</v>
      </c>
    </row>
    <row r="14" spans="1:6" x14ac:dyDescent="0.25">
      <c r="A14" s="1"/>
      <c r="B14" s="1"/>
      <c r="C14" s="1"/>
      <c r="D14" s="1" t="s">
        <v>167</v>
      </c>
      <c r="E14" s="1"/>
      <c r="F14" s="3">
        <v>107021.13</v>
      </c>
    </row>
    <row r="15" spans="1:6" x14ac:dyDescent="0.25">
      <c r="A15" s="1"/>
      <c r="B15" s="1"/>
      <c r="C15" s="1"/>
      <c r="D15" s="1" t="s">
        <v>168</v>
      </c>
      <c r="E15" s="1"/>
      <c r="F15" s="3">
        <v>93335.87</v>
      </c>
    </row>
    <row r="16" spans="1:6" x14ac:dyDescent="0.25">
      <c r="A16" s="1"/>
      <c r="B16" s="1"/>
      <c r="C16" s="1"/>
      <c r="D16" s="1" t="s">
        <v>169</v>
      </c>
      <c r="E16" s="1"/>
      <c r="F16" s="3">
        <v>94031.58</v>
      </c>
    </row>
    <row r="17" spans="1:6" x14ac:dyDescent="0.25">
      <c r="A17" s="1"/>
      <c r="B17" s="1"/>
      <c r="C17" s="1"/>
      <c r="D17" s="1" t="s">
        <v>170</v>
      </c>
      <c r="E17" s="1"/>
      <c r="F17" s="3">
        <v>94523.94</v>
      </c>
    </row>
    <row r="18" spans="1:6" ht="15.75" thickBot="1" x14ac:dyDescent="0.3">
      <c r="A18" s="1"/>
      <c r="B18" s="1"/>
      <c r="C18" s="1"/>
      <c r="D18" s="1" t="s">
        <v>171</v>
      </c>
      <c r="E18" s="1"/>
      <c r="F18" s="7">
        <v>58642.32</v>
      </c>
    </row>
    <row r="19" spans="1:6" ht="15.75" thickBot="1" x14ac:dyDescent="0.3">
      <c r="A19" s="1"/>
      <c r="B19" s="1"/>
      <c r="C19" s="1" t="s">
        <v>172</v>
      </c>
      <c r="D19" s="1"/>
      <c r="E19" s="1"/>
      <c r="F19" s="11">
        <f>ROUND(SUM(F4:F18),5)</f>
        <v>1884079.56</v>
      </c>
    </row>
    <row r="20" spans="1:6" ht="15.75" thickBot="1" x14ac:dyDescent="0.3">
      <c r="A20" s="1"/>
      <c r="B20" s="1" t="s">
        <v>173</v>
      </c>
      <c r="C20" s="1"/>
      <c r="D20" s="1"/>
      <c r="E20" s="1"/>
      <c r="F20" s="11">
        <f>ROUND(F3+F19,5)</f>
        <v>1884079.56</v>
      </c>
    </row>
    <row r="21" spans="1:6" s="15" customFormat="1" ht="12" thickBot="1" x14ac:dyDescent="0.25">
      <c r="A21" s="1" t="s">
        <v>174</v>
      </c>
      <c r="B21" s="1"/>
      <c r="C21" s="1"/>
      <c r="D21" s="1"/>
      <c r="E21" s="1"/>
      <c r="F21" s="13">
        <f>ROUND(F2+F20,5)</f>
        <v>1884079.56</v>
      </c>
    </row>
    <row r="22" spans="1:6" ht="15.75" thickTop="1" x14ac:dyDescent="0.25">
      <c r="A22" s="1" t="s">
        <v>175</v>
      </c>
      <c r="B22" s="1"/>
      <c r="C22" s="1"/>
      <c r="D22" s="1"/>
      <c r="E22" s="1"/>
      <c r="F22" s="3"/>
    </row>
    <row r="23" spans="1:6" x14ac:dyDescent="0.25">
      <c r="A23" s="1"/>
      <c r="B23" s="1" t="s">
        <v>176</v>
      </c>
      <c r="C23" s="1"/>
      <c r="D23" s="1"/>
      <c r="E23" s="1"/>
      <c r="F23" s="3"/>
    </row>
    <row r="24" spans="1:6" x14ac:dyDescent="0.25">
      <c r="A24" s="1"/>
      <c r="B24" s="1"/>
      <c r="C24" s="1" t="s">
        <v>177</v>
      </c>
      <c r="D24" s="1"/>
      <c r="E24" s="1"/>
      <c r="F24" s="3"/>
    </row>
    <row r="25" spans="1:6" x14ac:dyDescent="0.25">
      <c r="A25" s="1"/>
      <c r="B25" s="1"/>
      <c r="C25" s="1"/>
      <c r="D25" s="1" t="s">
        <v>178</v>
      </c>
      <c r="E25" s="1"/>
      <c r="F25" s="3"/>
    </row>
    <row r="26" spans="1:6" ht="15.75" thickBot="1" x14ac:dyDescent="0.3">
      <c r="A26" s="1"/>
      <c r="B26" s="1"/>
      <c r="C26" s="1"/>
      <c r="D26" s="1"/>
      <c r="E26" s="1" t="s">
        <v>179</v>
      </c>
      <c r="F26" s="5">
        <v>-181.21</v>
      </c>
    </row>
    <row r="27" spans="1:6" x14ac:dyDescent="0.25">
      <c r="A27" s="1"/>
      <c r="B27" s="1"/>
      <c r="C27" s="1"/>
      <c r="D27" s="1" t="s">
        <v>180</v>
      </c>
      <c r="E27" s="1"/>
      <c r="F27" s="3">
        <f>ROUND(SUM(F25:F26),5)</f>
        <v>-181.21</v>
      </c>
    </row>
    <row r="28" spans="1:6" x14ac:dyDescent="0.25">
      <c r="A28" s="1"/>
      <c r="B28" s="1"/>
      <c r="C28" s="1"/>
      <c r="D28" s="1" t="s">
        <v>181</v>
      </c>
      <c r="E28" s="1"/>
      <c r="F28" s="3"/>
    </row>
    <row r="29" spans="1:6" x14ac:dyDescent="0.25">
      <c r="A29" s="1"/>
      <c r="B29" s="1"/>
      <c r="C29" s="1"/>
      <c r="D29" s="1"/>
      <c r="E29" s="1" t="s">
        <v>182</v>
      </c>
      <c r="F29" s="3">
        <v>17264.150000000001</v>
      </c>
    </row>
    <row r="30" spans="1:6" x14ac:dyDescent="0.25">
      <c r="A30" s="1"/>
      <c r="B30" s="1"/>
      <c r="C30" s="1"/>
      <c r="D30" s="1"/>
      <c r="E30" s="1" t="s">
        <v>183</v>
      </c>
      <c r="F30" s="3">
        <v>52382</v>
      </c>
    </row>
    <row r="31" spans="1:6" x14ac:dyDescent="0.25">
      <c r="A31" s="1"/>
      <c r="B31" s="1"/>
      <c r="C31" s="1"/>
      <c r="D31" s="1"/>
      <c r="E31" s="1" t="s">
        <v>184</v>
      </c>
      <c r="F31" s="3">
        <v>17000</v>
      </c>
    </row>
    <row r="32" spans="1:6" x14ac:dyDescent="0.25">
      <c r="A32" s="1"/>
      <c r="B32" s="1"/>
      <c r="C32" s="1"/>
      <c r="D32" s="1"/>
      <c r="E32" s="1" t="s">
        <v>185</v>
      </c>
      <c r="F32" s="3">
        <v>-51264.15</v>
      </c>
    </row>
    <row r="33" spans="1:6" ht="15.75" thickBot="1" x14ac:dyDescent="0.3">
      <c r="A33" s="1"/>
      <c r="B33" s="1"/>
      <c r="C33" s="1"/>
      <c r="D33" s="1"/>
      <c r="E33" s="1" t="s">
        <v>186</v>
      </c>
      <c r="F33" s="7">
        <v>31838.52</v>
      </c>
    </row>
    <row r="34" spans="1:6" ht="15.75" thickBot="1" x14ac:dyDescent="0.3">
      <c r="A34" s="1"/>
      <c r="B34" s="1"/>
      <c r="C34" s="1"/>
      <c r="D34" s="1" t="s">
        <v>187</v>
      </c>
      <c r="E34" s="1"/>
      <c r="F34" s="11">
        <f>ROUND(SUM(F28:F33),5)</f>
        <v>67220.52</v>
      </c>
    </row>
    <row r="35" spans="1:6" ht="15.75" thickBot="1" x14ac:dyDescent="0.3">
      <c r="A35" s="1"/>
      <c r="B35" s="1"/>
      <c r="C35" s="1" t="s">
        <v>188</v>
      </c>
      <c r="D35" s="1"/>
      <c r="E35" s="1"/>
      <c r="F35" s="9">
        <f>ROUND(F24+F27+F34,5)</f>
        <v>67039.31</v>
      </c>
    </row>
    <row r="36" spans="1:6" x14ac:dyDescent="0.25">
      <c r="A36" s="1"/>
      <c r="B36" s="1" t="s">
        <v>189</v>
      </c>
      <c r="C36" s="1"/>
      <c r="D36" s="1"/>
      <c r="E36" s="1"/>
      <c r="F36" s="3">
        <f>ROUND(F23+F35,5)</f>
        <v>67039.31</v>
      </c>
    </row>
    <row r="37" spans="1:6" x14ac:dyDescent="0.25">
      <c r="A37" s="1"/>
      <c r="B37" s="1" t="s">
        <v>190</v>
      </c>
      <c r="C37" s="1"/>
      <c r="D37" s="1"/>
      <c r="E37" s="1"/>
      <c r="F37" s="3"/>
    </row>
    <row r="38" spans="1:6" x14ac:dyDescent="0.25">
      <c r="A38" s="1"/>
      <c r="B38" s="1"/>
      <c r="C38" s="1" t="s">
        <v>191</v>
      </c>
      <c r="D38" s="1"/>
      <c r="E38" s="1"/>
      <c r="F38" s="3">
        <v>718303.61</v>
      </c>
    </row>
    <row r="39" spans="1:6" x14ac:dyDescent="0.25">
      <c r="A39" s="1"/>
      <c r="B39" s="1"/>
      <c r="C39" s="1" t="s">
        <v>192</v>
      </c>
      <c r="D39" s="1"/>
      <c r="E39" s="1"/>
      <c r="F39" s="3">
        <v>592800.27</v>
      </c>
    </row>
    <row r="40" spans="1:6" x14ac:dyDescent="0.25">
      <c r="A40" s="1"/>
      <c r="B40" s="1"/>
      <c r="C40" s="1" t="s">
        <v>193</v>
      </c>
      <c r="D40" s="1"/>
      <c r="E40" s="1"/>
      <c r="F40" s="3">
        <v>23466.99</v>
      </c>
    </row>
    <row r="41" spans="1:6" x14ac:dyDescent="0.25">
      <c r="A41" s="1"/>
      <c r="B41" s="1"/>
      <c r="C41" s="1" t="s">
        <v>194</v>
      </c>
      <c r="D41" s="1"/>
      <c r="E41" s="1"/>
      <c r="F41" s="3">
        <v>-10994.4</v>
      </c>
    </row>
    <row r="42" spans="1:6" ht="15.75" thickBot="1" x14ac:dyDescent="0.3">
      <c r="A42" s="1"/>
      <c r="B42" s="1"/>
      <c r="C42" s="1" t="s">
        <v>144</v>
      </c>
      <c r="D42" s="1"/>
      <c r="E42" s="1"/>
      <c r="F42" s="7">
        <v>-42440.69</v>
      </c>
    </row>
    <row r="43" spans="1:6" ht="15.75" thickBot="1" x14ac:dyDescent="0.3">
      <c r="A43" s="1"/>
      <c r="B43" s="1" t="s">
        <v>195</v>
      </c>
      <c r="C43" s="1"/>
      <c r="D43" s="1"/>
      <c r="E43" s="1"/>
      <c r="F43" s="11">
        <f>ROUND(SUM(F37:F42),5)</f>
        <v>1281135.78</v>
      </c>
    </row>
    <row r="44" spans="1:6" s="15" customFormat="1" ht="12" thickBot="1" x14ac:dyDescent="0.25">
      <c r="A44" s="1" t="s">
        <v>196</v>
      </c>
      <c r="B44" s="1"/>
      <c r="C44" s="1"/>
      <c r="D44" s="1"/>
      <c r="E44" s="1"/>
      <c r="F44" s="13">
        <f>ROUND(F22+F36+F43,5)</f>
        <v>1348175.09</v>
      </c>
    </row>
    <row r="45" spans="1:6" ht="15.75" thickTop="1" x14ac:dyDescent="0.25"/>
  </sheetData>
  <printOptions horizontalCentered="1"/>
  <pageMargins left="0.7" right="0.7" top="0.75" bottom="0.75" header="0.1" footer="0.3"/>
  <pageSetup orientation="portrait" r:id="rId1"/>
  <headerFooter>
    <oddHeader>&amp;L&amp;"Arial,Bold"&amp;8 4:56 PM
&amp;"Arial,Bold"&amp;8 09/15/17
&amp;"Arial,Bold"&amp;8 Cash Basis&amp;C&amp;"Arial,Bold"&amp;12 American Planning Association, California Chapter
&amp;"Arial,Bold"&amp;14 Balance Sheet
&amp;"Arial,Bold"&amp;10 As of September 15,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Farrell</dc:creator>
  <cp:lastModifiedBy>Francine Farrell</cp:lastModifiedBy>
  <cp:lastPrinted>2017-09-16T00:05:15Z</cp:lastPrinted>
  <dcterms:created xsi:type="dcterms:W3CDTF">2017-09-15T23:30:37Z</dcterms:created>
  <dcterms:modified xsi:type="dcterms:W3CDTF">2017-09-16T00:05:36Z</dcterms:modified>
</cp:coreProperties>
</file>