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C:\Users\hdonh\Dropbox\Dropbox (Old (1))\APA VP Conferences\2018 Conference - San Diego\Budget\"/>
    </mc:Choice>
  </mc:AlternateContent>
  <bookViews>
    <workbookView xWindow="0" yWindow="0" windowWidth="19200" windowHeight="5784" xr2:uid="{00000000-000D-0000-FFFF-FFFF00000000}"/>
  </bookViews>
  <sheets>
    <sheet name="P&amp;L" sheetId="1" r:id="rId1"/>
    <sheet name="Sponsors|Exhibitors" sheetId="2" r:id="rId2"/>
  </sheets>
  <definedNames>
    <definedName name="_xlnm.Print_Area" localSheetId="0">'P&amp;L'!$A$1:$J$140</definedName>
    <definedName name="_xlnm.Print_Titles" localSheetId="0">'P&amp;L'!$A:$G,'P&amp;L'!$1:$5</definedName>
    <definedName name="_xlnm.Print_Titles" localSheetId="1">'Sponsors|Exhibitors'!$A:$C,'Sponsors|Exhibitors'!$1:$1</definedName>
    <definedName name="QB_COLUMN_1" localSheetId="1" hidden="1">'Sponsors|Exhibitors'!#REF!</definedName>
    <definedName name="QB_COLUMN_22" localSheetId="1" hidden="1">'Sponsors|Exhibitors'!$I$1</definedName>
    <definedName name="QB_COLUMN_3" localSheetId="1" hidden="1">'Sponsors|Exhibitors'!$D$1</definedName>
    <definedName name="QB_COLUMN_30" localSheetId="1" hidden="1">'Sponsors|Exhibitors'!$J$1</definedName>
    <definedName name="QB_COLUMN_4" localSheetId="1" hidden="1">'Sponsors|Exhibitors'!$E$1</definedName>
    <definedName name="QB_COLUMN_5" localSheetId="1" hidden="1">'Sponsors|Exhibitors'!$F$1</definedName>
    <definedName name="QB_COLUMN_59200" localSheetId="0" hidden="1">'P&amp;L'!#REF!</definedName>
    <definedName name="QB_COLUMN_63620" localSheetId="0" hidden="1">'P&amp;L'!#REF!</definedName>
    <definedName name="QB_COLUMN_64430" localSheetId="0" hidden="1">'P&amp;L'!#REF!</definedName>
    <definedName name="QB_COLUMN_7" localSheetId="1" hidden="1">'Sponsors|Exhibitors'!$G$1</definedName>
    <definedName name="QB_COLUMN_76210" localSheetId="0" hidden="1">'P&amp;L'!#REF!</definedName>
    <definedName name="QB_COLUMN_8" localSheetId="1" hidden="1">'Sponsors|Exhibitors'!$H$1</definedName>
    <definedName name="QB_DATA_0" localSheetId="0" hidden="1">'P&amp;L'!$8:$8,'P&amp;L'!#REF!,'P&amp;L'!#REF!,'P&amp;L'!#REF!,'P&amp;L'!#REF!,'P&amp;L'!#REF!,'P&amp;L'!#REF!,'P&amp;L'!#REF!,'P&amp;L'!#REF!,'P&amp;L'!#REF!,'P&amp;L'!#REF!,'P&amp;L'!#REF!,'P&amp;L'!#REF!,'P&amp;L'!#REF!,'P&amp;L'!#REF!,'P&amp;L'!#REF!</definedName>
    <definedName name="QB_DATA_0" localSheetId="1" hidden="1">'Sponsors|Exhibitors'!$4:$4,'Sponsors|Exhibitors'!$5:$5,'Sponsors|Exhibitors'!$6:$6,'Sponsors|Exhibitors'!$8:$8,'Sponsors|Exhibitors'!$11:$11,'Sponsors|Exhibitors'!$12:$12,'Sponsors|Exhibitors'!$13:$13,'Sponsors|Exhibitors'!$14:$14,'Sponsors|Exhibitors'!$15:$15,'Sponsors|Exhibitors'!$18:$18,'Sponsors|Exhibitors'!$19:$19,'Sponsors|Exhibitors'!$20:$20,'Sponsors|Exhibitors'!$21:$21,'Sponsors|Exhibitors'!$24:$24,'Sponsors|Exhibitors'!$25:$25,'Sponsors|Exhibitors'!$26:$26</definedName>
    <definedName name="QB_DATA_1" localSheetId="0" hidden="1">'P&amp;L'!#REF!,'P&amp;L'!#REF!,'P&amp;L'!#REF!,'P&amp;L'!#REF!,'P&amp;L'!#REF!,'P&amp;L'!#REF!,'P&amp;L'!#REF!,'P&amp;L'!#REF!,'P&amp;L'!#REF!,'P&amp;L'!#REF!,'P&amp;L'!#REF!,'P&amp;L'!#REF!,'P&amp;L'!#REF!,'P&amp;L'!#REF!,'P&amp;L'!#REF!,'P&amp;L'!#REF!</definedName>
    <definedName name="QB_DATA_1" localSheetId="1" hidden="1">'Sponsors|Exhibitors'!$29:$29,'Sponsors|Exhibitors'!$32:$32,'Sponsors|Exhibitors'!$33:$33,'Sponsors|Exhibitors'!$34:$34,'Sponsors|Exhibitors'!$35:$35,'Sponsors|Exhibitors'!$36:$36,'Sponsors|Exhibitors'!$39:$39,'Sponsors|Exhibitors'!$40:$40,'Sponsors|Exhibitors'!$41:$41,'Sponsors|Exhibitors'!$42:$42,'Sponsors|Exhibitors'!$43:$43,'Sponsors|Exhibitors'!$46:$46,'Sponsors|Exhibitors'!$47:$47,'Sponsors|Exhibitors'!$48:$48,'Sponsors|Exhibitors'!$49:$49,'Sponsors|Exhibitors'!$52:$52</definedName>
    <definedName name="QB_DATA_2" localSheetId="0" hidden="1">'P&amp;L'!#REF!,'P&amp;L'!#REF!,'P&amp;L'!#REF!,'P&amp;L'!#REF!,'P&amp;L'!#REF!,'P&amp;L'!#REF!,'P&amp;L'!#REF!,'P&amp;L'!#REF!,'P&amp;L'!#REF!,'P&amp;L'!#REF!,'P&amp;L'!#REF!,'P&amp;L'!#REF!,'P&amp;L'!#REF!,'P&amp;L'!#REF!,'P&amp;L'!#REF!,'P&amp;L'!#REF!</definedName>
    <definedName name="QB_DATA_2" localSheetId="1" hidden="1">'Sponsors|Exhibitors'!$53:$53,'Sponsors|Exhibitors'!$54:$54,'Sponsors|Exhibitors'!$55:$55,'Sponsors|Exhibitors'!$58:$58,'Sponsors|Exhibitors'!$59:$59,'Sponsors|Exhibitors'!$60:$60,'Sponsors|Exhibitors'!$61:$61,'Sponsors|Exhibitors'!$62:$62,'Sponsors|Exhibitors'!$63:$63,'Sponsors|Exhibitors'!$66:$66,'Sponsors|Exhibitors'!$67:$67,'Sponsors|Exhibitors'!$68:$68,'Sponsors|Exhibitors'!$69:$69,'Sponsors|Exhibitors'!$72:$72,'Sponsors|Exhibitors'!$73:$73,'Sponsors|Exhibitors'!$74:$74</definedName>
    <definedName name="QB_DATA_3" localSheetId="0" hidden="1">'P&amp;L'!#REF!,'P&amp;L'!#REF!,'P&amp;L'!#REF!,'P&amp;L'!$15:$15,'P&amp;L'!$16:$16,'P&amp;L'!$18:$18,'P&amp;L'!$19:$19,'P&amp;L'!$20:$20,'P&amp;L'!$22:$22,'P&amp;L'!$24:$24,'P&amp;L'!$25:$25,'P&amp;L'!$26:$26,'P&amp;L'!$29:$29,'P&amp;L'!$30:$30,'P&amp;L'!$32:$32,'P&amp;L'!$33:$33</definedName>
    <definedName name="QB_DATA_3" localSheetId="1" hidden="1">'Sponsors|Exhibitors'!$77:$77,'Sponsors|Exhibitors'!$78:$78,'Sponsors|Exhibitors'!$81:$81,'Sponsors|Exhibitors'!$82:$82,'Sponsors|Exhibitors'!$85:$85,'Sponsors|Exhibitors'!$86:$86,'Sponsors|Exhibitors'!$89:$89,'Sponsors|Exhibitors'!$90:$90,'Sponsors|Exhibitors'!$91:$91,'Sponsors|Exhibitors'!$94:$94,'Sponsors|Exhibitors'!$97:$97,'Sponsors|Exhibitors'!$98:$98,'Sponsors|Exhibitors'!$99:$99,'Sponsors|Exhibitors'!$100:$100,'Sponsors|Exhibitors'!$101:$101,'Sponsors|Exhibitors'!$102:$102</definedName>
    <definedName name="QB_DATA_4" localSheetId="0" hidden="1">'P&amp;L'!$34:$34,'P&amp;L'!$35:$35,'P&amp;L'!$36:$36,'P&amp;L'!$37:$37,'P&amp;L'!$38:$38,'P&amp;L'!$41:$41,'P&amp;L'!$42:$42,'P&amp;L'!$43:$43,'P&amp;L'!$44:$44,'P&amp;L'!$47:$47,'P&amp;L'!$49:$49,'P&amp;L'!$50:$50,'P&amp;L'!$53:$53,'P&amp;L'!$54:$54,'P&amp;L'!$56:$56,'P&amp;L'!$59:$59</definedName>
    <definedName name="QB_DATA_4" localSheetId="1" hidden="1">'Sponsors|Exhibitors'!$103:$103,'Sponsors|Exhibitors'!$104:$104,'Sponsors|Exhibitors'!$105:$105,'Sponsors|Exhibitors'!$106:$106,'Sponsors|Exhibitors'!$109:$109</definedName>
    <definedName name="QB_DATA_5" localSheetId="0" hidden="1">'P&amp;L'!$60:$60,'P&amp;L'!$62:$62,'P&amp;L'!$63:$63,'P&amp;L'!$66:$66,'P&amp;L'!$67:$67,'P&amp;L'!$68:$68,'P&amp;L'!$69:$69,'P&amp;L'!$70:$70,'P&amp;L'!$71:$71,'P&amp;L'!$74:$74,'P&amp;L'!$75:$75,'P&amp;L'!$76:$76,'P&amp;L'!$77:$77,'P&amp;L'!$78:$78,'P&amp;L'!$79:$79,'P&amp;L'!$80:$80</definedName>
    <definedName name="QB_DATA_6" localSheetId="0" hidden="1">'P&amp;L'!$83:$83,'P&amp;L'!$84:$84,'P&amp;L'!$85:$85,'P&amp;L'!$86:$86,'P&amp;L'!$87:$87,'P&amp;L'!$88:$88,'P&amp;L'!$91:$91,'P&amp;L'!$92:$92,'P&amp;L'!$93:$93,'P&amp;L'!$94:$94,'P&amp;L'!$97:$97,'P&amp;L'!$98:$98,'P&amp;L'!$99:$99,'P&amp;L'!$100:$100,'P&amp;L'!$101:$101,'P&amp;L'!$105:$105</definedName>
    <definedName name="QB_DATA_7" localSheetId="0" hidden="1">'P&amp;L'!$106:$106,'P&amp;L'!$109:$109,'P&amp;L'!$110:$110,'P&amp;L'!$112:$112,'P&amp;L'!$113:$113,'P&amp;L'!$114:$114,'P&amp;L'!$115:$115,'P&amp;L'!$116:$116,'P&amp;L'!$117:$117,'P&amp;L'!$118:$118,'P&amp;L'!$119:$119,'P&amp;L'!$120:$120,'P&amp;L'!$121:$121,'P&amp;L'!$125:$125,'P&amp;L'!$126:$126,'P&amp;L'!$128:$128</definedName>
    <definedName name="QB_DATA_8" localSheetId="0" hidden="1">'P&amp;L'!$129:$129,'P&amp;L'!$132:$132,'P&amp;L'!$133:$133,'P&amp;L'!$134:$134</definedName>
    <definedName name="QB_FORMULA_0" localSheetId="0" hidden="1">'P&amp;L'!#REF!,'P&amp;L'!#REF!,'P&amp;L'!#REF!,'P&amp;L'!#REF!,'P&amp;L'!#REF!,'P&amp;L'!#REF!,'P&amp;L'!#REF!,'P&amp;L'!#REF!,'P&amp;L'!#REF!,'P&amp;L'!#REF!,'P&amp;L'!#REF!,'P&amp;L'!#REF!,'P&amp;L'!#REF!,'P&amp;L'!#REF!,'P&amp;L'!#REF!,'P&amp;L'!#REF!</definedName>
    <definedName name="QB_FORMULA_0" localSheetId="1" hidden="1">'Sponsors|Exhibitors'!$J$9,'Sponsors|Exhibitors'!$J$16,'Sponsors|Exhibitors'!$J$22,'Sponsors|Exhibitors'!$J$27,'Sponsors|Exhibitors'!$J$30,'Sponsors|Exhibitors'!$J$37,'Sponsors|Exhibitors'!$J$44,'Sponsors|Exhibitors'!$J$50,'Sponsors|Exhibitors'!$J$56,'Sponsors|Exhibitors'!$J$64,'Sponsors|Exhibitors'!$J$70,'Sponsors|Exhibitors'!$J$75,'Sponsors|Exhibitors'!$J$79,'Sponsors|Exhibitors'!$J$83,'Sponsors|Exhibitors'!$J$87,'Sponsors|Exhibitors'!$J$92</definedName>
    <definedName name="QB_FORMULA_1" localSheetId="0" hidden="1">'P&amp;L'!#REF!,'P&amp;L'!#REF!,'P&amp;L'!#REF!,'P&amp;L'!#REF!,'P&amp;L'!#REF!,'P&amp;L'!#REF!,'P&amp;L'!#REF!,'P&amp;L'!#REF!,'P&amp;L'!#REF!,'P&amp;L'!#REF!,'P&amp;L'!#REF!,'P&amp;L'!#REF!,'P&amp;L'!#REF!,'P&amp;L'!#REF!,'P&amp;L'!#REF!,'P&amp;L'!#REF!</definedName>
    <definedName name="QB_FORMULA_1" localSheetId="1" hidden="1">'Sponsors|Exhibitors'!$J$95,'Sponsors|Exhibitors'!$J$107,'Sponsors|Exhibitors'!$J$110,'Sponsors|Exhibitors'!$J$111,'Sponsors|Exhibitors'!$J$112</definedName>
    <definedName name="QB_FORMULA_10" localSheetId="0" hidden="1">'P&amp;L'!#REF!,'P&amp;L'!#REF!,'P&amp;L'!#REF!,'P&amp;L'!#REF!,'P&amp;L'!#REF!,'P&amp;L'!#REF!,'P&amp;L'!#REF!,'P&amp;L'!#REF!,'P&amp;L'!#REF!,'P&amp;L'!#REF!,'P&amp;L'!#REF!,'P&amp;L'!#REF!,'P&amp;L'!#REF!,'P&amp;L'!#REF!,'P&amp;L'!#REF!,'P&amp;L'!#REF!</definedName>
    <definedName name="QB_FORMULA_11" localSheetId="0" hidden="1">'P&amp;L'!#REF!,'P&amp;L'!#REF!,'P&amp;L'!#REF!,'P&amp;L'!#REF!,'P&amp;L'!#REF!,'P&amp;L'!#REF!,'P&amp;L'!#REF!,'P&amp;L'!#REF!,'P&amp;L'!#REF!,'P&amp;L'!#REF!,'P&amp;L'!#REF!,'P&amp;L'!#REF!,'P&amp;L'!#REF!,'P&amp;L'!#REF!,'P&amp;L'!#REF!,'P&amp;L'!#REF!</definedName>
    <definedName name="QB_FORMULA_12" localSheetId="0" hidden="1">'P&amp;L'!#REF!,'P&amp;L'!#REF!,'P&amp;L'!#REF!,'P&amp;L'!#REF!,'P&amp;L'!#REF!,'P&amp;L'!#REF!,'P&amp;L'!#REF!,'P&amp;L'!#REF!,'P&amp;L'!#REF!,'P&amp;L'!#REF!,'P&amp;L'!#REF!,'P&amp;L'!#REF!,'P&amp;L'!#REF!,'P&amp;L'!#REF!,'P&amp;L'!#REF!,'P&amp;L'!#REF!</definedName>
    <definedName name="QB_FORMULA_13" localSheetId="0" hidden="1">'P&amp;L'!#REF!,'P&amp;L'!#REF!,'P&amp;L'!#REF!,'P&amp;L'!#REF!,'P&amp;L'!#REF!,'P&amp;L'!#REF!,'P&amp;L'!#REF!,'P&amp;L'!#REF!,'P&amp;L'!#REF!,'P&amp;L'!#REF!,'P&amp;L'!#REF!,'P&amp;L'!#REF!,'P&amp;L'!#REF!,'P&amp;L'!#REF!,'P&amp;L'!#REF!,'P&amp;L'!#REF!</definedName>
    <definedName name="QB_FORMULA_14" localSheetId="0" hidden="1">'P&amp;L'!#REF!,'P&amp;L'!#REF!,'P&amp;L'!#REF!,'P&amp;L'!#REF!,'P&amp;L'!#REF!,'P&amp;L'!#REF!,'P&amp;L'!#REF!,'P&amp;L'!#REF!,'P&amp;L'!#REF!,'P&amp;L'!#REF!,'P&amp;L'!#REF!,'P&amp;L'!#REF!,'P&amp;L'!#REF!,'P&amp;L'!#REF!,'P&amp;L'!#REF!,'P&amp;L'!#REF!</definedName>
    <definedName name="QB_FORMULA_15" localSheetId="0" hidden="1">'P&amp;L'!#REF!,'P&amp;L'!#REF!,'P&amp;L'!#REF!,'P&amp;L'!#REF!,'P&amp;L'!#REF!,'P&amp;L'!#REF!,'P&amp;L'!#REF!,'P&amp;L'!#REF!,'P&amp;L'!#REF!,'P&amp;L'!#REF!,'P&amp;L'!#REF!,'P&amp;L'!#REF!,'P&amp;L'!#REF!,'P&amp;L'!#REF!,'P&amp;L'!#REF!,'P&amp;L'!#REF!</definedName>
    <definedName name="QB_FORMULA_16" localSheetId="0" hidden="1">'P&amp;L'!#REF!,'P&amp;L'!#REF!,'P&amp;L'!#REF!,'P&amp;L'!#REF!,'P&amp;L'!#REF!,'P&amp;L'!#REF!,'P&amp;L'!#REF!,'P&amp;L'!#REF!,'P&amp;L'!#REF!,'P&amp;L'!#REF!,'P&amp;L'!#REF!,'P&amp;L'!#REF!,'P&amp;L'!#REF!,'P&amp;L'!#REF!,'P&amp;L'!#REF!,'P&amp;L'!#REF!</definedName>
    <definedName name="QB_FORMULA_17" localSheetId="0" hidden="1">'P&amp;L'!#REF!,'P&amp;L'!#REF!,'P&amp;L'!#REF!,'P&amp;L'!#REF!,'P&amp;L'!#REF!,'P&amp;L'!#REF!,'P&amp;L'!#REF!,'P&amp;L'!#REF!,'P&amp;L'!#REF!,'P&amp;L'!#REF!,'P&amp;L'!#REF!,'P&amp;L'!#REF!,'P&amp;L'!#REF!,'P&amp;L'!#REF!,'P&amp;L'!#REF!,'P&amp;L'!#REF!</definedName>
    <definedName name="QB_FORMULA_18" localSheetId="0" hidden="1">'P&amp;L'!#REF!,'P&amp;L'!#REF!,'P&amp;L'!#REF!,'P&amp;L'!#REF!,'P&amp;L'!#REF!,'P&amp;L'!#REF!,'P&amp;L'!#REF!,'P&amp;L'!#REF!,'P&amp;L'!#REF!,'P&amp;L'!#REF!,'P&amp;L'!#REF!,'P&amp;L'!#REF!,'P&amp;L'!#REF!,'P&amp;L'!#REF!,'P&amp;L'!#REF!,'P&amp;L'!#REF!</definedName>
    <definedName name="QB_FORMULA_19" localSheetId="0" hidden="1">'P&amp;L'!#REF!,'P&amp;L'!#REF!,'P&amp;L'!#REF!,'P&amp;L'!#REF!,'P&amp;L'!#REF!,'P&amp;L'!#REF!,'P&amp;L'!#REF!,'P&amp;L'!#REF!,'P&amp;L'!#REF!,'P&amp;L'!#REF!,'P&amp;L'!#REF!,'P&amp;L'!#REF!,'P&amp;L'!#REF!,'P&amp;L'!#REF!,'P&amp;L'!#REF!,'P&amp;L'!#REF!</definedName>
    <definedName name="QB_FORMULA_2" localSheetId="0" hidden="1">'P&amp;L'!#REF!,'P&amp;L'!#REF!,'P&amp;L'!#REF!,'P&amp;L'!#REF!,'P&amp;L'!#REF!,'P&amp;L'!#REF!,'P&amp;L'!#REF!,'P&amp;L'!#REF!,'P&amp;L'!#REF!,'P&amp;L'!#REF!,'P&amp;L'!#REF!,'P&amp;L'!#REF!,'P&amp;L'!#REF!,'P&amp;L'!#REF!,'P&amp;L'!#REF!,'P&amp;L'!#REF!</definedName>
    <definedName name="QB_FORMULA_20" localSheetId="0" hidden="1">'P&amp;L'!#REF!,'P&amp;L'!#REF!,'P&amp;L'!#REF!,'P&amp;L'!#REF!,'P&amp;L'!#REF!,'P&amp;L'!#REF!,'P&amp;L'!#REF!,'P&amp;L'!#REF!,'P&amp;L'!#REF!,'P&amp;L'!#REF!,'P&amp;L'!#REF!,'P&amp;L'!#REF!,'P&amp;L'!#REF!,'P&amp;L'!#REF!,'P&amp;L'!#REF!,'P&amp;L'!#REF!</definedName>
    <definedName name="QB_FORMULA_21" localSheetId="0" hidden="1">'P&amp;L'!#REF!,'P&amp;L'!#REF!,'P&amp;L'!#REF!,'P&amp;L'!#REF!,'P&amp;L'!#REF!,'P&amp;L'!#REF!,'P&amp;L'!#REF!,'P&amp;L'!#REF!,'P&amp;L'!#REF!,'P&amp;L'!#REF!,'P&amp;L'!#REF!,'P&amp;L'!#REF!,'P&amp;L'!#REF!,'P&amp;L'!#REF!,'P&amp;L'!#REF!,'P&amp;L'!#REF!</definedName>
    <definedName name="QB_FORMULA_22" localSheetId="0" hidden="1">'P&amp;L'!#REF!,'P&amp;L'!#REF!,'P&amp;L'!#REF!,'P&amp;L'!#REF!,'P&amp;L'!#REF!,'P&amp;L'!#REF!,'P&amp;L'!#REF!,'P&amp;L'!#REF!,'P&amp;L'!#REF!,'P&amp;L'!#REF!,'P&amp;L'!#REF!,'P&amp;L'!#REF!,'P&amp;L'!#REF!,'P&amp;L'!#REF!,'P&amp;L'!#REF!,'P&amp;L'!#REF!</definedName>
    <definedName name="QB_FORMULA_23" localSheetId="0" hidden="1">'P&amp;L'!#REF!,'P&amp;L'!#REF!,'P&amp;L'!#REF!,'P&amp;L'!#REF!,'P&amp;L'!#REF!,'P&amp;L'!#REF!,'P&amp;L'!#REF!,'P&amp;L'!#REF!,'P&amp;L'!#REF!,'P&amp;L'!#REF!,'P&amp;L'!#REF!,'P&amp;L'!#REF!,'P&amp;L'!#REF!,'P&amp;L'!#REF!,'P&amp;L'!#REF!,'P&amp;L'!#REF!</definedName>
    <definedName name="QB_FORMULA_24" localSheetId="0" hidden="1">'P&amp;L'!#REF!,'P&amp;L'!#REF!,'P&amp;L'!#REF!,'P&amp;L'!#REF!</definedName>
    <definedName name="QB_FORMULA_3" localSheetId="0" hidden="1">'P&amp;L'!#REF!,'P&amp;L'!#REF!,'P&amp;L'!#REF!,'P&amp;L'!#REF!,'P&amp;L'!#REF!,'P&amp;L'!#REF!,'P&amp;L'!#REF!,'P&amp;L'!#REF!,'P&amp;L'!#REF!,'P&amp;L'!#REF!,'P&amp;L'!#REF!,'P&amp;L'!#REF!,'P&amp;L'!#REF!,'P&amp;L'!#REF!,'P&amp;L'!#REF!,'P&amp;L'!#REF!</definedName>
    <definedName name="QB_FORMULA_4" localSheetId="0" hidden="1">'P&amp;L'!#REF!,'P&amp;L'!#REF!,'P&amp;L'!#REF!,'P&amp;L'!#REF!,'P&amp;L'!#REF!,'P&amp;L'!#REF!,'P&amp;L'!#REF!,'P&amp;L'!#REF!,'P&amp;L'!#REF!,'P&amp;L'!#REF!,'P&amp;L'!#REF!,'P&amp;L'!#REF!,'P&amp;L'!#REF!,'P&amp;L'!#REF!,'P&amp;L'!#REF!,'P&amp;L'!#REF!</definedName>
    <definedName name="QB_FORMULA_5" localSheetId="0" hidden="1">'P&amp;L'!#REF!,'P&amp;L'!#REF!,'P&amp;L'!#REF!,'P&amp;L'!#REF!,'P&amp;L'!#REF!,'P&amp;L'!#REF!,'P&amp;L'!#REF!,'P&amp;L'!#REF!,'P&amp;L'!#REF!,'P&amp;L'!#REF!,'P&amp;L'!#REF!,'P&amp;L'!#REF!,'P&amp;L'!#REF!,'P&amp;L'!#REF!,'P&amp;L'!#REF!,'P&amp;L'!#REF!</definedName>
    <definedName name="QB_FORMULA_6" localSheetId="0" hidden="1">'P&amp;L'!#REF!,'P&amp;L'!#REF!,'P&amp;L'!#REF!,'P&amp;L'!#REF!,'P&amp;L'!#REF!,'P&amp;L'!#REF!,'P&amp;L'!#REF!,'P&amp;L'!#REF!,'P&amp;L'!#REF!,'P&amp;L'!#REF!,'P&amp;L'!#REF!,'P&amp;L'!#REF!,'P&amp;L'!#REF!,'P&amp;L'!#REF!,'P&amp;L'!#REF!,'P&amp;L'!#REF!</definedName>
    <definedName name="QB_FORMULA_7" localSheetId="0" hidden="1">'P&amp;L'!#REF!,'P&amp;L'!#REF!,'P&amp;L'!#REF!,'P&amp;L'!#REF!,'P&amp;L'!#REF!,'P&amp;L'!#REF!,'P&amp;L'!#REF!,'P&amp;L'!#REF!,'P&amp;L'!#REF!,'P&amp;L'!#REF!,'P&amp;L'!#REF!,'P&amp;L'!#REF!,'P&amp;L'!#REF!,'P&amp;L'!#REF!,'P&amp;L'!#REF!,'P&amp;L'!#REF!</definedName>
    <definedName name="QB_FORMULA_8" localSheetId="0" hidden="1">'P&amp;L'!#REF!,'P&amp;L'!#REF!,'P&amp;L'!#REF!,'P&amp;L'!#REF!,'P&amp;L'!#REF!,'P&amp;L'!#REF!,'P&amp;L'!#REF!,'P&amp;L'!#REF!,'P&amp;L'!#REF!,'P&amp;L'!#REF!,'P&amp;L'!#REF!,'P&amp;L'!#REF!,'P&amp;L'!#REF!,'P&amp;L'!#REF!,'P&amp;L'!#REF!,'P&amp;L'!#REF!</definedName>
    <definedName name="QB_FORMULA_9" localSheetId="0" hidden="1">'P&amp;L'!#REF!,'P&amp;L'!#REF!,'P&amp;L'!#REF!,'P&amp;L'!#REF!,'P&amp;L'!#REF!,'P&amp;L'!#REF!,'P&amp;L'!#REF!,'P&amp;L'!#REF!,'P&amp;L'!#REF!,'P&amp;L'!#REF!,'P&amp;L'!#REF!,'P&amp;L'!#REF!,'P&amp;L'!#REF!,'P&amp;L'!#REF!,'P&amp;L'!#REF!,'P&amp;L'!#REF!</definedName>
    <definedName name="QB_ROW_106040" localSheetId="0" hidden="1">'P&amp;L'!$E$14</definedName>
    <definedName name="QB_ROW_106250" localSheetId="0" hidden="1">'P&amp;L'!$F$38</definedName>
    <definedName name="QB_ROW_106340" localSheetId="0" hidden="1">'P&amp;L'!$E$39</definedName>
    <definedName name="QB_ROW_107050" localSheetId="0" hidden="1">'P&amp;L'!$F$17</definedName>
    <definedName name="QB_ROW_107260" localSheetId="0" hidden="1">'P&amp;L'!$G$20</definedName>
    <definedName name="QB_ROW_107350" localSheetId="0" hidden="1">'P&amp;L'!$F$21</definedName>
    <definedName name="QB_ROW_108250" localSheetId="0" hidden="1">'P&amp;L'!$F$16</definedName>
    <definedName name="QB_ROW_109250" localSheetId="0" hidden="1">'P&amp;L'!$F$15</definedName>
    <definedName name="QB_ROW_110050" localSheetId="0" hidden="1">'P&amp;L'!$F$23</definedName>
    <definedName name="QB_ROW_110260" localSheetId="0" hidden="1">'P&amp;L'!$G$26</definedName>
    <definedName name="QB_ROW_110350" localSheetId="0" hidden="1">'P&amp;L'!$F$27</definedName>
    <definedName name="QB_ROW_112260" localSheetId="0" hidden="1">'P&amp;L'!$G$18</definedName>
    <definedName name="QB_ROW_113040" localSheetId="0" hidden="1">'P&amp;L'!$E$40</definedName>
    <definedName name="QB_ROW_113250" localSheetId="0" hidden="1">'P&amp;L'!$F$44</definedName>
    <definedName name="QB_ROW_113340" localSheetId="0" hidden="1">'P&amp;L'!$E$45</definedName>
    <definedName name="QB_ROW_114250" localSheetId="0" hidden="1">'P&amp;L'!$F$41</definedName>
    <definedName name="QB_ROW_118250" localSheetId="0" hidden="1">'P&amp;L'!$F$43</definedName>
    <definedName name="QB_ROW_119250" localSheetId="0" hidden="1">'P&amp;L'!$F$42</definedName>
    <definedName name="QB_ROW_123040" localSheetId="0" hidden="1">'P&amp;L'!$E$103</definedName>
    <definedName name="QB_ROW_123250" localSheetId="0" hidden="1">'P&amp;L'!$F$121</definedName>
    <definedName name="QB_ROW_123340" localSheetId="0" hidden="1">'P&amp;L'!$E$122</definedName>
    <definedName name="QB_ROW_126250" localSheetId="0" hidden="1">'P&amp;L'!$F$112</definedName>
    <definedName name="QB_ROW_127050" localSheetId="0" hidden="1">'P&amp;L'!$F$104</definedName>
    <definedName name="QB_ROW_127260" localSheetId="0" hidden="1">'P&amp;L'!$G$106</definedName>
    <definedName name="QB_ROW_127350" localSheetId="0" hidden="1">'P&amp;L'!$F$107</definedName>
    <definedName name="QB_ROW_128050" localSheetId="0" hidden="1">'P&amp;L'!$F$108</definedName>
    <definedName name="QB_ROW_128260" localSheetId="0" hidden="1">'P&amp;L'!$G$110</definedName>
    <definedName name="QB_ROW_128350" localSheetId="0" hidden="1">'P&amp;L'!$F$111</definedName>
    <definedName name="QB_ROW_129040" localSheetId="0" hidden="1">'P&amp;L'!$E$46</definedName>
    <definedName name="QB_ROW_129250" localSheetId="0" hidden="1">'P&amp;L'!$F$56</definedName>
    <definedName name="QB_ROW_129340" localSheetId="0" hidden="1">'P&amp;L'!$E$57</definedName>
    <definedName name="QB_ROW_130250" localSheetId="0" hidden="1">'P&amp;L'!$F$47</definedName>
    <definedName name="QB_ROW_131050" localSheetId="0" hidden="1">'P&amp;L'!$F$52</definedName>
    <definedName name="QB_ROW_131260" localSheetId="0" hidden="1">'P&amp;L'!$G$54</definedName>
    <definedName name="QB_ROW_131350" localSheetId="0" hidden="1">'P&amp;L'!$F$55</definedName>
    <definedName name="QB_ROW_133050" localSheetId="0" hidden="1">'P&amp;L'!$F$48</definedName>
    <definedName name="QB_ROW_133260" localSheetId="0" hidden="1">'P&amp;L'!$G$50</definedName>
    <definedName name="QB_ROW_133350" localSheetId="0" hidden="1">'P&amp;L'!$F$51</definedName>
    <definedName name="QB_ROW_134260" localSheetId="0" hidden="1">'P&amp;L'!$G$53</definedName>
    <definedName name="QB_ROW_145040" localSheetId="0" hidden="1">'P&amp;L'!$E$73</definedName>
    <definedName name="QB_ROW_145250" localSheetId="0" hidden="1">'P&amp;L'!$F$80</definedName>
    <definedName name="QB_ROW_145340" localSheetId="0" hidden="1">'P&amp;L'!$E$81</definedName>
    <definedName name="QB_ROW_146250" localSheetId="0" hidden="1">'P&amp;L'!$F$78</definedName>
    <definedName name="QB_ROW_148250" localSheetId="0" hidden="1">'P&amp;L'!$F$75</definedName>
    <definedName name="QB_ROW_150250" localSheetId="0" hidden="1">'P&amp;L'!$F$74</definedName>
    <definedName name="QB_ROW_151250" localSheetId="0" hidden="1">'P&amp;L'!$F$76</definedName>
    <definedName name="QB_ROW_152250" localSheetId="0" hidden="1">'P&amp;L'!$F$77</definedName>
    <definedName name="QB_ROW_153040" localSheetId="0" hidden="1">'P&amp;L'!$E$131</definedName>
    <definedName name="QB_ROW_153250" localSheetId="0" hidden="1">'P&amp;L'!$F$134</definedName>
    <definedName name="QB_ROW_153340" localSheetId="0" hidden="1">'P&amp;L'!$E$135</definedName>
    <definedName name="QB_ROW_155250" localSheetId="0" hidden="1">'P&amp;L'!$F$133</definedName>
    <definedName name="QB_ROW_161250" localSheetId="0" hidden="1">'P&amp;L'!$F$132</definedName>
    <definedName name="QB_ROW_164040" localSheetId="0" hidden="1">'P&amp;L'!$E$96</definedName>
    <definedName name="QB_ROW_164250" localSheetId="0" hidden="1">'P&amp;L'!$F$101</definedName>
    <definedName name="QB_ROW_164340" localSheetId="0" hidden="1">'P&amp;L'!$E$102</definedName>
    <definedName name="QB_ROW_165250" localSheetId="0" hidden="1">'P&amp;L'!$F$98</definedName>
    <definedName name="QB_ROW_166250" localSheetId="0" hidden="1">'P&amp;L'!$F$97</definedName>
    <definedName name="QB_ROW_167040" localSheetId="0" hidden="1">'P&amp;L'!$E$65</definedName>
    <definedName name="QB_ROW_167250" localSheetId="0" hidden="1">'P&amp;L'!$F$71</definedName>
    <definedName name="QB_ROW_167340" localSheetId="0" hidden="1">'P&amp;L'!$E$72</definedName>
    <definedName name="QB_ROW_168250" localSheetId="0" hidden="1">'P&amp;L'!$F$66</definedName>
    <definedName name="QB_ROW_169040" localSheetId="0" hidden="1">'P&amp;L'!$E$82</definedName>
    <definedName name="QB_ROW_169250" localSheetId="0" hidden="1">'P&amp;L'!$F$88</definedName>
    <definedName name="QB_ROW_169340" localSheetId="0" hidden="1">'P&amp;L'!$E$89</definedName>
    <definedName name="QB_ROW_170250" localSheetId="0" hidden="1">'P&amp;L'!$F$83</definedName>
    <definedName name="QB_ROW_175040" localSheetId="0" hidden="1">'P&amp;L'!#REF!</definedName>
    <definedName name="QB_ROW_175250" localSheetId="0" hidden="1">'P&amp;L'!#REF!</definedName>
    <definedName name="QB_ROW_175340" localSheetId="0" hidden="1">'P&amp;L'!#REF!</definedName>
    <definedName name="QB_ROW_176250" localSheetId="0" hidden="1">'P&amp;L'!#REF!</definedName>
    <definedName name="QB_ROW_177250" localSheetId="0" hidden="1">'P&amp;L'!#REF!</definedName>
    <definedName name="QB_ROW_178250" localSheetId="0" hidden="1">'P&amp;L'!#REF!</definedName>
    <definedName name="QB_ROW_179040" localSheetId="0" hidden="1">'P&amp;L'!#REF!</definedName>
    <definedName name="QB_ROW_179250" localSheetId="0" hidden="1">'P&amp;L'!#REF!</definedName>
    <definedName name="QB_ROW_179340" localSheetId="0" hidden="1">'P&amp;L'!#REF!</definedName>
    <definedName name="QB_ROW_180250" localSheetId="0" hidden="1">'P&amp;L'!#REF!</definedName>
    <definedName name="QB_ROW_181250" localSheetId="0" hidden="1">'P&amp;L'!#REF!</definedName>
    <definedName name="QB_ROW_18301" localSheetId="0" hidden="1">'P&amp;L'!$A$138</definedName>
    <definedName name="QB_ROW_188250" localSheetId="0" hidden="1">'P&amp;L'!$F$67</definedName>
    <definedName name="QB_ROW_19011" localSheetId="0" hidden="1">'P&amp;L'!#REF!</definedName>
    <definedName name="QB_ROW_190250" localSheetId="0" hidden="1">'P&amp;L'!$F$68</definedName>
    <definedName name="QB_ROW_19311" localSheetId="0" hidden="1">'P&amp;L'!$B$137</definedName>
    <definedName name="QB_ROW_193250" localSheetId="0" hidden="1">'P&amp;L'!$F$99</definedName>
    <definedName name="QB_ROW_194250" localSheetId="0" hidden="1">'P&amp;L'!$F$100</definedName>
    <definedName name="QB_ROW_196250" localSheetId="0" hidden="1">'P&amp;L'!$F$113</definedName>
    <definedName name="QB_ROW_197250" localSheetId="0" hidden="1">'P&amp;L'!$F$114</definedName>
    <definedName name="QB_ROW_198250" localSheetId="0" hidden="1">'P&amp;L'!$F$115</definedName>
    <definedName name="QB_ROW_200050" localSheetId="0" hidden="1">'P&amp;L'!#REF!</definedName>
    <definedName name="QB_ROW_200260" localSheetId="0" hidden="1">'P&amp;L'!#REF!</definedName>
    <definedName name="QB_ROW_20031" localSheetId="0" hidden="1">'P&amp;L'!$D$7</definedName>
    <definedName name="QB_ROW_200350" localSheetId="0" hidden="1">'P&amp;L'!#REF!</definedName>
    <definedName name="QB_ROW_202250" localSheetId="0" hidden="1">'P&amp;L'!#REF!</definedName>
    <definedName name="QB_ROW_20331" localSheetId="0" hidden="1">'P&amp;L'!$D$10</definedName>
    <definedName name="QB_ROW_204350" localSheetId="0" hidden="1">'P&amp;L'!#REF!</definedName>
    <definedName name="QB_ROW_205020" localSheetId="1" hidden="1">'Sponsors|Exhibitors'!$C$71</definedName>
    <definedName name="QB_ROW_205250" localSheetId="0" hidden="1">'P&amp;L'!#REF!</definedName>
    <definedName name="QB_ROW_205320" localSheetId="1" hidden="1">'Sponsors|Exhibitors'!$C$75</definedName>
    <definedName name="QB_ROW_206250" localSheetId="0" hidden="1">'P&amp;L'!#REF!</definedName>
    <definedName name="QB_ROW_21031" localSheetId="0" hidden="1">'P&amp;L'!$D$13</definedName>
    <definedName name="QB_ROW_213250" localSheetId="0" hidden="1">'P&amp;L'!#REF!</definedName>
    <definedName name="QB_ROW_21331" localSheetId="0" hidden="1">'P&amp;L'!$D$136</definedName>
    <definedName name="QB_ROW_216250" localSheetId="0" hidden="1">'P&amp;L'!$F$116</definedName>
    <definedName name="QB_ROW_217250" localSheetId="0" hidden="1">'P&amp;L'!$F$117</definedName>
    <definedName name="QB_ROW_218250" localSheetId="0" hidden="1">'P&amp;L'!$F$118</definedName>
    <definedName name="QB_ROW_219250" localSheetId="0" hidden="1">'P&amp;L'!$F$119</definedName>
    <definedName name="QB_ROW_222250" localSheetId="0" hidden="1">'P&amp;L'!#REF!</definedName>
    <definedName name="QB_ROW_223020" localSheetId="1" hidden="1">'Sponsors|Exhibitors'!$C$76</definedName>
    <definedName name="QB_ROW_223250" localSheetId="0" hidden="1">'P&amp;L'!#REF!</definedName>
    <definedName name="QB_ROW_223320" localSheetId="1" hidden="1">'Sponsors|Exhibitors'!$C$79</definedName>
    <definedName name="QB_ROW_226020" localSheetId="1" hidden="1">'Sponsors|Exhibitors'!$C$80</definedName>
    <definedName name="QB_ROW_226250" localSheetId="0" hidden="1">'P&amp;L'!#REF!</definedName>
    <definedName name="QB_ROW_226320" localSheetId="1" hidden="1">'Sponsors|Exhibitors'!$C$83</definedName>
    <definedName name="QB_ROW_229040" localSheetId="0" hidden="1">'P&amp;L'!$E$123</definedName>
    <definedName name="QB_ROW_229250" localSheetId="0" hidden="1">'P&amp;L'!$F$129</definedName>
    <definedName name="QB_ROW_229340" localSheetId="0" hidden="1">'P&amp;L'!$E$130</definedName>
    <definedName name="QB_ROW_232020" localSheetId="1" hidden="1">'Sponsors|Exhibitors'!$C$84</definedName>
    <definedName name="QB_ROW_232250" localSheetId="0" hidden="1">'P&amp;L'!#REF!</definedName>
    <definedName name="QB_ROW_232320" localSheetId="1" hidden="1">'Sponsors|Exhibitors'!$C$87</definedName>
    <definedName name="QB_ROW_233020" localSheetId="1" hidden="1">'Sponsors|Exhibitors'!$C$88</definedName>
    <definedName name="QB_ROW_233250" localSheetId="0" hidden="1">'P&amp;L'!#REF!</definedName>
    <definedName name="QB_ROW_233320" localSheetId="1" hidden="1">'Sponsors|Exhibitors'!$C$92</definedName>
    <definedName name="QB_ROW_235020" localSheetId="1" hidden="1">'Sponsors|Exhibitors'!$C$93</definedName>
    <definedName name="QB_ROW_235250" localSheetId="0" hidden="1">'P&amp;L'!#REF!</definedName>
    <definedName name="QB_ROW_235320" localSheetId="1" hidden="1">'Sponsors|Exhibitors'!$C$95</definedName>
    <definedName name="QB_ROW_238040" localSheetId="0" hidden="1">'P&amp;L'!$E$58</definedName>
    <definedName name="QB_ROW_238250" localSheetId="0" hidden="1">'P&amp;L'!$F$63</definedName>
    <definedName name="QB_ROW_238340" localSheetId="0" hidden="1">'P&amp;L'!$E$64</definedName>
    <definedName name="QB_ROW_239250" localSheetId="0" hidden="1">'P&amp;L'!$F$59</definedName>
    <definedName name="QB_ROW_241250" localSheetId="0" hidden="1">'P&amp;L'!$F$60</definedName>
    <definedName name="QB_ROW_244250" localSheetId="0" hidden="1">'P&amp;L'!$F$62</definedName>
    <definedName name="QB_ROW_245250" localSheetId="0" hidden="1">'P&amp;L'!$F$69</definedName>
    <definedName name="QB_ROW_25301" localSheetId="1" hidden="1">'Sponsors|Exhibitors'!$A$112</definedName>
    <definedName name="QB_ROW_257260" localSheetId="0" hidden="1">'P&amp;L'!$G$105</definedName>
    <definedName name="QB_ROW_258260" localSheetId="0" hidden="1">'P&amp;L'!$G$109</definedName>
    <definedName name="QB_ROW_259050" localSheetId="0" hidden="1">'P&amp;L'!$F$124</definedName>
    <definedName name="QB_ROW_259260" localSheetId="0" hidden="1">'P&amp;L'!$G$126</definedName>
    <definedName name="QB_ROW_259350" localSheetId="0" hidden="1">'P&amp;L'!$F$127</definedName>
    <definedName name="QB_ROW_260260" localSheetId="0" hidden="1">'P&amp;L'!$G$125</definedName>
    <definedName name="QB_ROW_261250" localSheetId="0" hidden="1">'P&amp;L'!$F$128</definedName>
    <definedName name="QB_ROW_263250" localSheetId="0" hidden="1">'P&amp;L'!$F$120</definedName>
    <definedName name="QB_ROW_268250" localSheetId="0" hidden="1">'P&amp;L'!#REF!</definedName>
    <definedName name="QB_ROW_269250" localSheetId="0" hidden="1">'P&amp;L'!#REF!</definedName>
    <definedName name="QB_ROW_270260" localSheetId="0" hidden="1">'P&amp;L'!#REF!</definedName>
    <definedName name="QB_ROW_271260" localSheetId="0" hidden="1">'P&amp;L'!#REF!</definedName>
    <definedName name="QB_ROW_272260" localSheetId="0" hidden="1">'P&amp;L'!#REF!</definedName>
    <definedName name="QB_ROW_273260" localSheetId="0" hidden="1">'P&amp;L'!#REF!</definedName>
    <definedName name="QB_ROW_274040" localSheetId="0" hidden="1">'P&amp;L'!#REF!</definedName>
    <definedName name="QB_ROW_274250" localSheetId="0" hidden="1">'P&amp;L'!#REF!</definedName>
    <definedName name="QB_ROW_274340" localSheetId="0" hidden="1">'P&amp;L'!#REF!</definedName>
    <definedName name="QB_ROW_275250" localSheetId="0" hidden="1">'P&amp;L'!#REF!</definedName>
    <definedName name="QB_ROW_276250" localSheetId="0" hidden="1">'P&amp;L'!#REF!</definedName>
    <definedName name="QB_ROW_277250" localSheetId="0" hidden="1">'P&amp;L'!#REF!</definedName>
    <definedName name="QB_ROW_278250" localSheetId="0" hidden="1">'P&amp;L'!#REF!</definedName>
    <definedName name="QB_ROW_279250" localSheetId="0" hidden="1">'P&amp;L'!#REF!</definedName>
    <definedName name="QB_ROW_280250" localSheetId="0" hidden="1">'P&amp;L'!#REF!</definedName>
    <definedName name="QB_ROW_281260" localSheetId="0" hidden="1">'P&amp;L'!$G$19</definedName>
    <definedName name="QB_ROW_282250" localSheetId="0" hidden="1">'P&amp;L'!$F$22</definedName>
    <definedName name="QB_ROW_283050" localSheetId="0" hidden="1">'P&amp;L'!$F$28</definedName>
    <definedName name="QB_ROW_283260" localSheetId="0" hidden="1">'P&amp;L'!$G$30</definedName>
    <definedName name="QB_ROW_283350" localSheetId="0" hidden="1">'P&amp;L'!$F$31</definedName>
    <definedName name="QB_ROW_284250" localSheetId="0" hidden="1">'P&amp;L'!$F$32</definedName>
    <definedName name="QB_ROW_285250" localSheetId="0" hidden="1">'P&amp;L'!$F$33</definedName>
    <definedName name="QB_ROW_286250" localSheetId="0" hidden="1">'P&amp;L'!$F$34</definedName>
    <definedName name="QB_ROW_287250" localSheetId="0" hidden="1">'P&amp;L'!$F$35</definedName>
    <definedName name="QB_ROW_288250" localSheetId="0" hidden="1">'P&amp;L'!$F$36</definedName>
    <definedName name="QB_ROW_289250" localSheetId="0" hidden="1">'P&amp;L'!$F$37</definedName>
    <definedName name="QB_ROW_290260" localSheetId="0" hidden="1">'P&amp;L'!$G$24</definedName>
    <definedName name="QB_ROW_291260" localSheetId="0" hidden="1">'P&amp;L'!$G$25</definedName>
    <definedName name="QB_ROW_292260" localSheetId="0" hidden="1">'P&amp;L'!$G$29</definedName>
    <definedName name="QB_ROW_293250" localSheetId="0" hidden="1">'P&amp;L'!#REF!</definedName>
    <definedName name="QB_ROW_294260" localSheetId="0" hidden="1">'P&amp;L'!$G$49</definedName>
    <definedName name="QB_ROW_295250" localSheetId="0" hidden="1">'P&amp;L'!$F$70</definedName>
    <definedName name="QB_ROW_296250" localSheetId="0" hidden="1">'P&amp;L'!$F$79</definedName>
    <definedName name="QB_ROW_297250" localSheetId="0" hidden="1">'P&amp;L'!$F$84</definedName>
    <definedName name="QB_ROW_298250" localSheetId="0" hidden="1">'P&amp;L'!$F$85</definedName>
    <definedName name="QB_ROW_299250" localSheetId="0" hidden="1">'P&amp;L'!$F$86</definedName>
    <definedName name="QB_ROW_300250" localSheetId="0" hidden="1">'P&amp;L'!$F$87</definedName>
    <definedName name="QB_ROW_301040" localSheetId="0" hidden="1">'P&amp;L'!$E$90</definedName>
    <definedName name="QB_ROW_301250" localSheetId="0" hidden="1">'P&amp;L'!$F$94</definedName>
    <definedName name="QB_ROW_301340" localSheetId="0" hidden="1">'P&amp;L'!$E$95</definedName>
    <definedName name="QB_ROW_302250" localSheetId="0" hidden="1">'P&amp;L'!$F$91</definedName>
    <definedName name="QB_ROW_303250" localSheetId="0" hidden="1">'P&amp;L'!$F$92</definedName>
    <definedName name="QB_ROW_304250" localSheetId="0" hidden="1">'P&amp;L'!$F$93</definedName>
    <definedName name="QB_ROW_307020" localSheetId="1" hidden="1">'Sponsors|Exhibitors'!$C$96</definedName>
    <definedName name="QB_ROW_307320" localSheetId="1" hidden="1">'Sponsors|Exhibitors'!$C$107</definedName>
    <definedName name="QB_ROW_47340" localSheetId="0" hidden="1">'P&amp;L'!$E$8</definedName>
    <definedName name="QB_ROW_69010" localSheetId="1" hidden="1">'Sponsors|Exhibitors'!$B$2</definedName>
    <definedName name="QB_ROW_69020" localSheetId="1" hidden="1">'Sponsors|Exhibitors'!$C$108</definedName>
    <definedName name="QB_ROW_69040" localSheetId="0" hidden="1">'P&amp;L'!$E$9</definedName>
    <definedName name="QB_ROW_69250" localSheetId="0" hidden="1">'P&amp;L'!#REF!</definedName>
    <definedName name="QB_ROW_69310" localSheetId="1" hidden="1">'Sponsors|Exhibitors'!$B$111</definedName>
    <definedName name="QB_ROW_69320" localSheetId="1" hidden="1">'Sponsors|Exhibitors'!$C$110</definedName>
    <definedName name="QB_ROW_69340" localSheetId="0" hidden="1">'P&amp;L'!#REF!</definedName>
    <definedName name="QB_ROW_70020" localSheetId="1" hidden="1">'Sponsors|Exhibitors'!$C$28</definedName>
    <definedName name="QB_ROW_70250" localSheetId="0" hidden="1">'P&amp;L'!#REF!</definedName>
    <definedName name="QB_ROW_70320" localSheetId="1" hidden="1">'Sponsors|Exhibitors'!$C$30</definedName>
    <definedName name="QB_ROW_71020" localSheetId="1" hidden="1">'Sponsors|Exhibitors'!$C$65</definedName>
    <definedName name="QB_ROW_71250" localSheetId="0" hidden="1">'P&amp;L'!#REF!</definedName>
    <definedName name="QB_ROW_71320" localSheetId="1" hidden="1">'Sponsors|Exhibitors'!$C$70</definedName>
    <definedName name="QB_ROW_73250" localSheetId="0" hidden="1">'P&amp;L'!#REF!</definedName>
    <definedName name="QB_ROW_74020" localSheetId="1" hidden="1">'Sponsors|Exhibitors'!$C$31</definedName>
    <definedName name="QB_ROW_74250" localSheetId="0" hidden="1">'P&amp;L'!#REF!</definedName>
    <definedName name="QB_ROW_74320" localSheetId="1" hidden="1">'Sponsors|Exhibitors'!$C$37</definedName>
    <definedName name="QB_ROW_75020" localSheetId="1" hidden="1">'Sponsors|Exhibitors'!$C$38</definedName>
    <definedName name="QB_ROW_75250" localSheetId="0" hidden="1">'P&amp;L'!#REF!</definedName>
    <definedName name="QB_ROW_75320" localSheetId="1" hidden="1">'Sponsors|Exhibitors'!$C$44</definedName>
    <definedName name="QB_ROW_76020" localSheetId="1" hidden="1">'Sponsors|Exhibitors'!$C$17</definedName>
    <definedName name="QB_ROW_76250" localSheetId="0" hidden="1">'P&amp;L'!#REF!</definedName>
    <definedName name="QB_ROW_76320" localSheetId="1" hidden="1">'Sponsors|Exhibitors'!$C$22</definedName>
    <definedName name="QB_ROW_77020" localSheetId="1" hidden="1">'Sponsors|Exhibitors'!$C$3</definedName>
    <definedName name="QB_ROW_77320" localSheetId="1" hidden="1">'Sponsors|Exhibitors'!$C$6</definedName>
    <definedName name="QB_ROW_77350" localSheetId="0" hidden="1">'P&amp;L'!#REF!</definedName>
    <definedName name="QB_ROW_78020" localSheetId="1" hidden="1">'Sponsors|Exhibitors'!$C$57</definedName>
    <definedName name="QB_ROW_78250" localSheetId="0" hidden="1">'P&amp;L'!#REF!</definedName>
    <definedName name="QB_ROW_78320" localSheetId="1" hidden="1">'Sponsors|Exhibitors'!$C$64</definedName>
    <definedName name="QB_ROW_79020" localSheetId="1" hidden="1">'Sponsors|Exhibitors'!$C$10</definedName>
    <definedName name="QB_ROW_79250" localSheetId="0" hidden="1">'P&amp;L'!#REF!</definedName>
    <definedName name="QB_ROW_79320" localSheetId="1" hidden="1">'Sponsors|Exhibitors'!$C$16</definedName>
    <definedName name="QB_ROW_82020" localSheetId="1" hidden="1">'Sponsors|Exhibitors'!$C$7</definedName>
    <definedName name="QB_ROW_82250" localSheetId="0" hidden="1">'P&amp;L'!#REF!</definedName>
    <definedName name="QB_ROW_82320" localSheetId="1" hidden="1">'Sponsors|Exhibitors'!$C$9</definedName>
    <definedName name="QB_ROW_83020" localSheetId="1" hidden="1">'Sponsors|Exhibitors'!$C$23</definedName>
    <definedName name="QB_ROW_83250" localSheetId="0" hidden="1">'P&amp;L'!#REF!</definedName>
    <definedName name="QB_ROW_83320" localSheetId="1" hidden="1">'Sponsors|Exhibitors'!$C$27</definedName>
    <definedName name="QB_ROW_85020" localSheetId="1" hidden="1">'Sponsors|Exhibitors'!$C$51</definedName>
    <definedName name="QB_ROW_85250" localSheetId="0" hidden="1">'P&amp;L'!#REF!</definedName>
    <definedName name="QB_ROW_85320" localSheetId="1" hidden="1">'Sponsors|Exhibitors'!$C$56</definedName>
    <definedName name="QB_ROW_86250" localSheetId="0" hidden="1">'P&amp;L'!#REF!</definedName>
    <definedName name="QB_ROW_86321" localSheetId="0" hidden="1">'P&amp;L'!$C$11</definedName>
    <definedName name="QB_ROW_87020" localSheetId="1" hidden="1">'Sponsors|Exhibitors'!$C$45</definedName>
    <definedName name="QB_ROW_87250" localSheetId="0" hidden="1">'P&amp;L'!#REF!</definedName>
    <definedName name="QB_ROW_87320" localSheetId="1" hidden="1">'Sponsors|Exhibitors'!$C$50</definedName>
    <definedName name="QB_ROW_93040" localSheetId="0" hidden="1">'P&amp;L'!#REF!</definedName>
    <definedName name="QB_ROW_93250" localSheetId="0" hidden="1">'P&amp;L'!#REF!</definedName>
    <definedName name="QB_ROW_93340" localSheetId="0" hidden="1">'P&amp;L'!#REF!</definedName>
    <definedName name="QB_ROW_94250" localSheetId="0" hidden="1">'P&amp;L'!#REF!</definedName>
    <definedName name="QBCANSUPPORTUPDATE" localSheetId="0">TRUE</definedName>
    <definedName name="QBCANSUPPORTUPDATE" localSheetId="1">TRUE</definedName>
    <definedName name="QBCOMPANYFILENAME" localSheetId="0">"C:\Users\Francine\Desktop\CCAPA\Conference\APA California Conference Account 3350.QBW"</definedName>
    <definedName name="QBCOMPANYFILENAME" localSheetId="1">"C:\Users\Francine\Desktop\CCAPA\Conference\APA California Conference Account 3350.QBW"</definedName>
    <definedName name="QBENDDATE" localSheetId="0">20170917</definedName>
    <definedName name="QBENDDATE" localSheetId="1">20170917</definedName>
    <definedName name="QBHEADERSONSCREEN" localSheetId="0">FALSE</definedName>
    <definedName name="QBHEADERSONSCREEN" localSheetId="1">FALSE</definedName>
    <definedName name="QBMETADATASIZE" localSheetId="0">6435</definedName>
    <definedName name="QBMETADATASIZE" localSheetId="1">7465</definedName>
    <definedName name="QBPRESERVECOLOR" localSheetId="0">TRUE</definedName>
    <definedName name="QBPRESERVECOLOR" localSheetId="1">TRUE</definedName>
    <definedName name="QBPRESERVEFONT" localSheetId="0">TRUE</definedName>
    <definedName name="QBPRESERVEFONT" localSheetId="1">TRUE</definedName>
    <definedName name="QBPRESERVEROWHEIGHT" localSheetId="0">TRUE</definedName>
    <definedName name="QBPRESERVEROWHEIGHT" localSheetId="1">TRUE</definedName>
    <definedName name="QBPRESERVESPACE" localSheetId="0">TRUE</definedName>
    <definedName name="QBPRESERVESPACE" localSheetId="1">TRUE</definedName>
    <definedName name="QBREPORTCOLAXIS" localSheetId="0">8</definedName>
    <definedName name="QBREPORTCOLAXIS" localSheetId="1">0</definedName>
    <definedName name="QBREPORTCOMPANYID" localSheetId="0">"79469f3946c54ff5aede78cf1490edee"</definedName>
    <definedName name="QBREPORTCOMPANYID" localSheetId="1">"79469f3946c54ff5aede78cf1490edee"</definedName>
    <definedName name="QBREPORTCOMPARECOL_ANNUALBUDGET" localSheetId="0">FALSE</definedName>
    <definedName name="QBREPORTCOMPARECOL_ANNUALBUDGET" localSheetId="1">FALSE</definedName>
    <definedName name="QBREPORTCOMPARECOL_AVGCOGS" localSheetId="0">FALSE</definedName>
    <definedName name="QBREPORTCOMPARECOL_AVGCOGS" localSheetId="1">FALSE</definedName>
    <definedName name="QBREPORTCOMPARECOL_AVGPRICE" localSheetId="0">FALSE</definedName>
    <definedName name="QBREPORTCOMPARECOL_AVGPRICE" localSheetId="1">FALSE</definedName>
    <definedName name="QBREPORTCOMPARECOL_BUDDIFF" localSheetId="0">TRUE</definedName>
    <definedName name="QBREPORTCOMPARECOL_BUDDIFF" localSheetId="1">FALSE</definedName>
    <definedName name="QBREPORTCOMPARECOL_BUDGET" localSheetId="0">TRUE</definedName>
    <definedName name="QBREPORTCOMPARECOL_BUDGET" localSheetId="1">FALSE</definedName>
    <definedName name="QBREPORTCOMPARECOL_BUDPCT" localSheetId="0">TRUE</definedName>
    <definedName name="QBREPORTCOMPARECOL_BUDPCT" localSheetId="1">FALSE</definedName>
    <definedName name="QBREPORTCOMPARECOL_COGS" localSheetId="0">FALSE</definedName>
    <definedName name="QBREPORTCOMPARECOL_COGS" localSheetId="1">FALSE</definedName>
    <definedName name="QBREPORTCOMPARECOL_EXCLUDEAMOUNT" localSheetId="0">FALSE</definedName>
    <definedName name="QBREPORTCOMPARECOL_EXCLUDEAMOUNT" localSheetId="1">FALSE</definedName>
    <definedName name="QBREPORTCOMPARECOL_EXCLUDECURPERIOD" localSheetId="0">FALSE</definedName>
    <definedName name="QBREPORTCOMPARECOL_EXCLUDECURPERIOD" localSheetId="1">FALSE</definedName>
    <definedName name="QBREPORTCOMPARECOL_FORECAST" localSheetId="0">FALSE</definedName>
    <definedName name="QBREPORTCOMPARECOL_FORECAST" localSheetId="1">FALSE</definedName>
    <definedName name="QBREPORTCOMPARECOL_GROSSMARGIN" localSheetId="0">FALSE</definedName>
    <definedName name="QBREPORTCOMPARECOL_GROSSMARGIN" localSheetId="1">FALSE</definedName>
    <definedName name="QBREPORTCOMPARECOL_GROSSMARGINPCT" localSheetId="0">FALSE</definedName>
    <definedName name="QBREPORTCOMPARECOL_GROSSMARGINPCT" localSheetId="1">FALSE</definedName>
    <definedName name="QBREPORTCOMPARECOL_HOURS" localSheetId="0">FALSE</definedName>
    <definedName name="QBREPORTCOMPARECOL_HOURS" localSheetId="1">FALSE</definedName>
    <definedName name="QBREPORTCOMPARECOL_PCTCOL" localSheetId="0">FALSE</definedName>
    <definedName name="QBREPORTCOMPARECOL_PCTCOL" localSheetId="1">FALSE</definedName>
    <definedName name="QBREPORTCOMPARECOL_PCTEXPENSE" localSheetId="0">FALSE</definedName>
    <definedName name="QBREPORTCOMPARECOL_PCTEXPENSE" localSheetId="1">FALSE</definedName>
    <definedName name="QBREPORTCOMPARECOL_PCTINCOME" localSheetId="0">FALSE</definedName>
    <definedName name="QBREPORTCOMPARECOL_PCTINCOME" localSheetId="1">FALSE</definedName>
    <definedName name="QBREPORTCOMPARECOL_PCTOFSALES" localSheetId="0">FALSE</definedName>
    <definedName name="QBREPORTCOMPARECOL_PCTOFSALES" localSheetId="1">FALSE</definedName>
    <definedName name="QBREPORTCOMPARECOL_PCTROW" localSheetId="0">FALSE</definedName>
    <definedName name="QBREPORTCOMPARECOL_PCTROW" localSheetId="1">FALSE</definedName>
    <definedName name="QBREPORTCOMPARECOL_PPDIFF" localSheetId="0">FALSE</definedName>
    <definedName name="QBREPORTCOMPARECOL_PPDIFF" localSheetId="1">FALSE</definedName>
    <definedName name="QBREPORTCOMPARECOL_PPPCT" localSheetId="0">FALSE</definedName>
    <definedName name="QBREPORTCOMPARECOL_PPPCT" localSheetId="1">FALSE</definedName>
    <definedName name="QBREPORTCOMPARECOL_PREVPERIOD" localSheetId="0">FALSE</definedName>
    <definedName name="QBREPORTCOMPARECOL_PREVPERIOD" localSheetId="1">FALSE</definedName>
    <definedName name="QBREPORTCOMPARECOL_PREVYEAR" localSheetId="0">FALSE</definedName>
    <definedName name="QBREPORTCOMPARECOL_PREVYEAR" localSheetId="1">FALSE</definedName>
    <definedName name="QBREPORTCOMPARECOL_PYDIFF" localSheetId="0">FALSE</definedName>
    <definedName name="QBREPORTCOMPARECOL_PYDIFF" localSheetId="1">FALSE</definedName>
    <definedName name="QBREPORTCOMPARECOL_PYPCT" localSheetId="0">FALSE</definedName>
    <definedName name="QBREPORTCOMPARECOL_PYPCT" localSheetId="1">FALSE</definedName>
    <definedName name="QBREPORTCOMPARECOL_QTY" localSheetId="0">FALSE</definedName>
    <definedName name="QBREPORTCOMPARECOL_QTY" localSheetId="1">FALSE</definedName>
    <definedName name="QBREPORTCOMPARECOL_RATE" localSheetId="0">FALSE</definedName>
    <definedName name="QBREPORTCOMPARECOL_RATE" localSheetId="1">FALSE</definedName>
    <definedName name="QBREPORTCOMPARECOL_TRIPBILLEDMILES" localSheetId="0">FALSE</definedName>
    <definedName name="QBREPORTCOMPARECOL_TRIPBILLEDMILES" localSheetId="1">FALSE</definedName>
    <definedName name="QBREPORTCOMPARECOL_TRIPBILLINGAMOUNT" localSheetId="0">FALSE</definedName>
    <definedName name="QBREPORTCOMPARECOL_TRIPBILLINGAMOUNT" localSheetId="1">FALSE</definedName>
    <definedName name="QBREPORTCOMPARECOL_TRIPMILES" localSheetId="0">FALSE</definedName>
    <definedName name="QBREPORTCOMPARECOL_TRIPMILES" localSheetId="1">FALSE</definedName>
    <definedName name="QBREPORTCOMPARECOL_TRIPNOTBILLABLEMILES" localSheetId="0">FALSE</definedName>
    <definedName name="QBREPORTCOMPARECOL_TRIPNOTBILLABLEMILES" localSheetId="1">FALSE</definedName>
    <definedName name="QBREPORTCOMPARECOL_TRIPTAXDEDUCTIBLEAMOUNT" localSheetId="0">FALSE</definedName>
    <definedName name="QBREPORTCOMPARECOL_TRIPTAXDEDUCTIBLEAMOUNT" localSheetId="1">FALSE</definedName>
    <definedName name="QBREPORTCOMPARECOL_TRIPUNBILLEDMILES" localSheetId="0">FALSE</definedName>
    <definedName name="QBREPORTCOMPARECOL_TRIPUNBILLEDMILES" localSheetId="1">FALSE</definedName>
    <definedName name="QBREPORTCOMPARECOL_YTD" localSheetId="0">FALSE</definedName>
    <definedName name="QBREPORTCOMPARECOL_YTD" localSheetId="1">FALSE</definedName>
    <definedName name="QBREPORTCOMPARECOL_YTDBUDGET" localSheetId="0">FALSE</definedName>
    <definedName name="QBREPORTCOMPARECOL_YTDBUDGET" localSheetId="1">FALSE</definedName>
    <definedName name="QBREPORTCOMPARECOL_YTDPCT" localSheetId="0">FALSE</definedName>
    <definedName name="QBREPORTCOMPARECOL_YTDPCT" localSheetId="1">FALSE</definedName>
    <definedName name="QBREPORTROWAXIS" localSheetId="0">11</definedName>
    <definedName name="QBREPORTROWAXIS" localSheetId="1">12</definedName>
    <definedName name="QBREPORTSUBCOLAXIS" localSheetId="0">24</definedName>
    <definedName name="QBREPORTSUBCOLAXIS" localSheetId="1">0</definedName>
    <definedName name="QBREPORTTYPE" localSheetId="0">288</definedName>
    <definedName name="QBREPORTTYPE" localSheetId="1">61</definedName>
    <definedName name="QBROWHEADERS" localSheetId="0">7</definedName>
    <definedName name="QBROWHEADERS" localSheetId="1">3</definedName>
    <definedName name="QBSTARTDATE" localSheetId="0">20170101</definedName>
    <definedName name="QBSTARTDATE" localSheetId="1">20170101</definedName>
  </definedNames>
  <calcPr calcId="171027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37" i="1" l="1"/>
  <c r="I137" i="1"/>
  <c r="H137" i="1"/>
  <c r="J91" i="1" l="1"/>
  <c r="I91" i="1"/>
  <c r="J86" i="1"/>
  <c r="I86" i="1"/>
  <c r="J84" i="1"/>
  <c r="I84" i="1"/>
  <c r="J63" i="1"/>
  <c r="I63" i="1"/>
  <c r="J59" i="1"/>
  <c r="I59" i="1"/>
  <c r="J8" i="1"/>
  <c r="I8" i="1"/>
  <c r="J130" i="1" l="1"/>
  <c r="J122" i="1"/>
  <c r="J102" i="1"/>
  <c r="J95" i="1"/>
  <c r="J89" i="1"/>
  <c r="J81" i="1"/>
  <c r="J72" i="1"/>
  <c r="J64" i="1"/>
  <c r="J57" i="1"/>
  <c r="J31" i="1"/>
  <c r="J27" i="1"/>
  <c r="J21" i="1"/>
  <c r="J39" i="1" s="1"/>
  <c r="J10" i="1"/>
  <c r="J11" i="1" s="1"/>
  <c r="I130" i="1"/>
  <c r="I122" i="1"/>
  <c r="I102" i="1"/>
  <c r="I95" i="1"/>
  <c r="I89" i="1"/>
  <c r="I81" i="1"/>
  <c r="I72" i="1"/>
  <c r="I64" i="1"/>
  <c r="I57" i="1"/>
  <c r="I31" i="1"/>
  <c r="I27" i="1"/>
  <c r="I39" i="1" s="1"/>
  <c r="I21" i="1"/>
  <c r="I10" i="1"/>
  <c r="I11" i="1" s="1"/>
  <c r="J136" i="1" l="1"/>
  <c r="J138" i="1" s="1"/>
  <c r="J140" i="1" s="1"/>
  <c r="I136" i="1"/>
  <c r="I138" i="1" s="1"/>
  <c r="I140" i="1" s="1"/>
  <c r="H8" i="1"/>
  <c r="H57" i="1" l="1"/>
  <c r="H130" i="1"/>
  <c r="H122" i="1"/>
  <c r="H21" i="1"/>
  <c r="H27" i="1"/>
  <c r="H31" i="1"/>
  <c r="H89" i="1"/>
  <c r="H102" i="1"/>
  <c r="H64" i="1"/>
  <c r="H72" i="1"/>
  <c r="H81" i="1"/>
  <c r="H95" i="1"/>
  <c r="H10" i="1"/>
  <c r="H11" i="1" s="1"/>
  <c r="J9" i="2"/>
  <c r="J16" i="2"/>
  <c r="J22" i="2"/>
  <c r="J27" i="2"/>
  <c r="J30" i="2"/>
  <c r="J37" i="2"/>
  <c r="J44" i="2"/>
  <c r="J50" i="2"/>
  <c r="J56" i="2"/>
  <c r="J64" i="2"/>
  <c r="J70" i="2"/>
  <c r="J75" i="2"/>
  <c r="J79" i="2"/>
  <c r="J83" i="2"/>
  <c r="J87" i="2"/>
  <c r="J92" i="2"/>
  <c r="J95" i="2"/>
  <c r="J107" i="2"/>
  <c r="J110" i="2"/>
  <c r="J111" i="2"/>
  <c r="J112" i="2"/>
  <c r="J114" i="2"/>
  <c r="J115" i="2"/>
  <c r="H39" i="1" l="1"/>
  <c r="H136" i="1" s="1"/>
  <c r="H138" i="1" s="1"/>
  <c r="H140" i="1" s="1"/>
</calcChain>
</file>

<file path=xl/sharedStrings.xml><?xml version="1.0" encoding="utf-8"?>
<sst xmlns="http://schemas.openxmlformats.org/spreadsheetml/2006/main" count="531" uniqueCount="344">
  <si>
    <t>Income</t>
  </si>
  <si>
    <t>100 Registration</t>
  </si>
  <si>
    <t>200 Sponsorships</t>
  </si>
  <si>
    <t>201 Booth &amp; Opening Reception</t>
  </si>
  <si>
    <t>203 Booth &amp; Lanyards</t>
  </si>
  <si>
    <t>205 Booth &amp; Keynote Luncheon</t>
  </si>
  <si>
    <t>206 Booth &amp; Awards Luncheon</t>
  </si>
  <si>
    <t>207 Booth &amp; CPF Auction</t>
  </si>
  <si>
    <t>208 Booth &amp; Mobile App</t>
  </si>
  <si>
    <t>209 Booth &amp; Student Awards Lunc</t>
  </si>
  <si>
    <t>210 Booth &amp; Breakfast Buffet</t>
  </si>
  <si>
    <t>211 Booth &amp; Closing Plenary Ses</t>
  </si>
  <si>
    <t>212 Special Events $1,500</t>
  </si>
  <si>
    <t>213 Special Events $1,000</t>
  </si>
  <si>
    <t>214 Special Events $500</t>
  </si>
  <si>
    <t>217 Diversity Summit Sponsor</t>
  </si>
  <si>
    <t>219 Mobile App Sponsor</t>
  </si>
  <si>
    <t>220 Program Sponsor</t>
  </si>
  <si>
    <t>222 Public Agency Booth</t>
  </si>
  <si>
    <t>223 Non-Profit Org. Booth</t>
  </si>
  <si>
    <t>224 Conference Pen</t>
  </si>
  <si>
    <t>200 Sponsorships - Other</t>
  </si>
  <si>
    <t>Total 200 Sponsorships</t>
  </si>
  <si>
    <t>Total Income</t>
  </si>
  <si>
    <t>Gross Profit</t>
  </si>
  <si>
    <t>Expense</t>
  </si>
  <si>
    <t>1100 Administration</t>
  </si>
  <si>
    <t>1101 Committee Meals &amp; Expenses</t>
  </si>
  <si>
    <t>1102 Phone, Fax and Postage</t>
  </si>
  <si>
    <t>1103 Hotel Rooms &amp; Registration</t>
  </si>
  <si>
    <t>1103.1 Hotel Rooms</t>
  </si>
  <si>
    <t>1103.2 Comp Registrations</t>
  </si>
  <si>
    <t>1103 Hotel Rooms &amp; Registration - Other</t>
  </si>
  <si>
    <t>Total 1103 Hotel Rooms &amp; Registration</t>
  </si>
  <si>
    <t>1104 Catastrophic Insurance</t>
  </si>
  <si>
    <t>1105 Conf. Mgmt. Contractor</t>
  </si>
  <si>
    <t>Total 1105 Conf. Mgmt. Contractor</t>
  </si>
  <si>
    <t>1106 Registration Company</t>
  </si>
  <si>
    <t>1106.1 Per Registrant Fees</t>
  </si>
  <si>
    <t>1106 Registration Company - Other</t>
  </si>
  <si>
    <t>Total 1106 Registration Company</t>
  </si>
  <si>
    <t>1107 CM/Session Submittal Maint</t>
  </si>
  <si>
    <t>1109 Accounting Administration</t>
  </si>
  <si>
    <t>1110 Regis. Help &amp; Sponsor Svcs</t>
  </si>
  <si>
    <t>1111 Reimbursable Expenses</t>
  </si>
  <si>
    <t>1112 Merchant Credit Card Fees</t>
  </si>
  <si>
    <t>1113 Volunteer Stipend</t>
  </si>
  <si>
    <t>1100 Administration - Other</t>
  </si>
  <si>
    <t>Total 1100 Administration</t>
  </si>
  <si>
    <t>1200 Non-Conference Admin.</t>
  </si>
  <si>
    <t>1201 Carbon Offset [LI 304]</t>
  </si>
  <si>
    <t>1202 CPF Scholarship [LI 600]</t>
  </si>
  <si>
    <t>1203 CO Membership Dues</t>
  </si>
  <si>
    <t>1200 Non-Conference Admin. - Other</t>
  </si>
  <si>
    <t>Total 1200 Non-Conference Admin.</t>
  </si>
  <si>
    <t>1400 Professional|Student Dev.</t>
  </si>
  <si>
    <t>1402 Student Lunch</t>
  </si>
  <si>
    <t>1403 Misc. Student Event</t>
  </si>
  <si>
    <t>1403.a Volunteer T-shirts</t>
  </si>
  <si>
    <t>1403 Misc. Student Event - Other</t>
  </si>
  <si>
    <t>Total 1403 Misc. Student Event</t>
  </si>
  <si>
    <t>1404 Pre-Conference Expenses</t>
  </si>
  <si>
    <t>1404.a Net Income to Chapter</t>
  </si>
  <si>
    <t>1404 Pre-Conference Expenses - Other</t>
  </si>
  <si>
    <t>Total 1404 Pre-Conference Expenses</t>
  </si>
  <si>
    <t>1400 Professional|Student Dev. - Other</t>
  </si>
  <si>
    <t>Total 1400 Professional|Student Dev.</t>
  </si>
  <si>
    <t>1410 Opening Event</t>
  </si>
  <si>
    <t>1413 Entertainment</t>
  </si>
  <si>
    <t>1416 Other Expenses|Contingency</t>
  </si>
  <si>
    <t>Total 1410 Opening Event</t>
  </si>
  <si>
    <t>1501 Breakfast</t>
  </si>
  <si>
    <t>1503 Plenary|KeynoteLunch|Award</t>
  </si>
  <si>
    <t>1505 PM Refreshments</t>
  </si>
  <si>
    <t>1506 CPF Auction</t>
  </si>
  <si>
    <t>1509 Board Meeting</t>
  </si>
  <si>
    <t>1500 Day 1 Sessions - Other</t>
  </si>
  <si>
    <t>1600 Day 2 Sessions - Other</t>
  </si>
  <si>
    <t>1707 Miscellaneous</t>
  </si>
  <si>
    <t>1712 Closing Plenary Session</t>
  </si>
  <si>
    <t>1713 Miscellaneous</t>
  </si>
  <si>
    <t>1800 Meeting Rooms</t>
  </si>
  <si>
    <t>1801 Regis &amp; Exhibits Decorator</t>
  </si>
  <si>
    <t>1802 Exibit Hall Space Fee</t>
  </si>
  <si>
    <t>1804 Keynote Spkr./Honoraria</t>
  </si>
  <si>
    <t>Total 1800 Meeting Rooms</t>
  </si>
  <si>
    <t>1900 Publicity Materials</t>
  </si>
  <si>
    <t>1901 Program Design</t>
  </si>
  <si>
    <t>1901.a Program Printing/Output</t>
  </si>
  <si>
    <t>1901 Program Design - Other</t>
  </si>
  <si>
    <t>Total 1901 Program Design</t>
  </si>
  <si>
    <t>1904 Signage</t>
  </si>
  <si>
    <t>1904.a Signage Printing/Output</t>
  </si>
  <si>
    <t>1904 Signage - Other</t>
  </si>
  <si>
    <t>Total 1904 Signage</t>
  </si>
  <si>
    <t>1905 Conference Promotion</t>
  </si>
  <si>
    <t>1906 Flyers &amp; Forms Design</t>
  </si>
  <si>
    <t>1907 Sponsor/Exhibitor Material</t>
  </si>
  <si>
    <t>1908 Miscellaneous Design</t>
  </si>
  <si>
    <t>1909 At-a-Glance Form</t>
  </si>
  <si>
    <t>1910 Bags [offset by sponsor]</t>
  </si>
  <si>
    <t>1912 Printing Costs</t>
  </si>
  <si>
    <t>1913 Planner's Guide</t>
  </si>
  <si>
    <t>1900 Publicity Materials - Other</t>
  </si>
  <si>
    <t>Total 1900 Publicity Materials</t>
  </si>
  <si>
    <t>2000 Social Media</t>
  </si>
  <si>
    <t>2001 Website [ATEGO]</t>
  </si>
  <si>
    <t>2001.a Website Hosting</t>
  </si>
  <si>
    <t>2001 Website [ATEGO] - Other</t>
  </si>
  <si>
    <t>Total 2001 Website [ATEGO]</t>
  </si>
  <si>
    <t>2002 Mobile App</t>
  </si>
  <si>
    <t>2000 Social Media - Other</t>
  </si>
  <si>
    <t>Total 2000 Social Media</t>
  </si>
  <si>
    <t>4000 Mobile Workshops</t>
  </si>
  <si>
    <t>4001 Transportation</t>
  </si>
  <si>
    <t>4002 Food</t>
  </si>
  <si>
    <t>4000 Mobile Workshops - Other</t>
  </si>
  <si>
    <t>Total 4000 Mobile Workshops</t>
  </si>
  <si>
    <t>Total Expense</t>
  </si>
  <si>
    <t>Net Ordinary Income</t>
  </si>
  <si>
    <t>Net Income</t>
  </si>
  <si>
    <t>Type</t>
  </si>
  <si>
    <t>Date</t>
  </si>
  <si>
    <t>Num</t>
  </si>
  <si>
    <t>Name</t>
  </si>
  <si>
    <t>Memo</t>
  </si>
  <si>
    <t>Paid</t>
  </si>
  <si>
    <t>Amount</t>
  </si>
  <si>
    <t>Total 201 Booth &amp; Opening Reception</t>
  </si>
  <si>
    <t>Total 203 Booth &amp; Lanyards</t>
  </si>
  <si>
    <t>Total 205 Booth &amp; Keynote Luncheon</t>
  </si>
  <si>
    <t>Total 206 Booth &amp; Awards Luncheon</t>
  </si>
  <si>
    <t>Total 207 Booth &amp; CPF Auction</t>
  </si>
  <si>
    <t>Total 208 Booth &amp; Mobile App</t>
  </si>
  <si>
    <t>Total 209 Booth &amp; Student Awards Lunc</t>
  </si>
  <si>
    <t>Total 210 Booth &amp; Breakfast Buffet</t>
  </si>
  <si>
    <t>Total 211 Booth &amp; Closing Plenary Ses</t>
  </si>
  <si>
    <t>Total 212 Special Events $1,500</t>
  </si>
  <si>
    <t>Total 213 Special Events $1,000</t>
  </si>
  <si>
    <t>Total 214 Special Events $500</t>
  </si>
  <si>
    <t>Total 217 Diversity Summit Sponsor</t>
  </si>
  <si>
    <t>Total 219 Mobile App Sponsor</t>
  </si>
  <si>
    <t>Total 220 Program Sponsor</t>
  </si>
  <si>
    <t>Total 222 Public Agency Booth</t>
  </si>
  <si>
    <t>Total 223 Non-Profit Org. Booth</t>
  </si>
  <si>
    <t>Total 224 Conference Pen</t>
  </si>
  <si>
    <t>226 Customizable</t>
  </si>
  <si>
    <t>Total 226 Customizable</t>
  </si>
  <si>
    <t>Total 200 Sponsorships - Other</t>
  </si>
  <si>
    <t>TOTAL</t>
  </si>
  <si>
    <t>Invoice</t>
  </si>
  <si>
    <t>2017CONF 6</t>
  </si>
  <si>
    <t>2017CONF 13</t>
  </si>
  <si>
    <t>2017CONF 3</t>
  </si>
  <si>
    <t>2017CONF 4</t>
  </si>
  <si>
    <t>2017CONF 12</t>
  </si>
  <si>
    <t>2017CONF 17</t>
  </si>
  <si>
    <t>2017CONF 23</t>
  </si>
  <si>
    <t>2017CONF 31</t>
  </si>
  <si>
    <t>2017CONF 8</t>
  </si>
  <si>
    <t>2017CONF 30</t>
  </si>
  <si>
    <t>2017CONF 35</t>
  </si>
  <si>
    <t>2017CONF 36</t>
  </si>
  <si>
    <t>2017CONF 26</t>
  </si>
  <si>
    <t>2017CONF 57</t>
  </si>
  <si>
    <t>2017CONF 66</t>
  </si>
  <si>
    <t>2017CONF 63</t>
  </si>
  <si>
    <t>2017CONF 5</t>
  </si>
  <si>
    <t>2017CONF 16</t>
  </si>
  <si>
    <t>2017CONF 24</t>
  </si>
  <si>
    <t>2017CONF 51</t>
  </si>
  <si>
    <t>2017CONF 61</t>
  </si>
  <si>
    <t>2017CONF 1</t>
  </si>
  <si>
    <t>2017CONF 14</t>
  </si>
  <si>
    <t>2017CONF 19</t>
  </si>
  <si>
    <t>2017CONF 21</t>
  </si>
  <si>
    <t>2017CONF 25</t>
  </si>
  <si>
    <t>2017CONF 2</t>
  </si>
  <si>
    <t>2017CONF 20</t>
  </si>
  <si>
    <t>2017CONF 34</t>
  </si>
  <si>
    <t>2017CONF 38</t>
  </si>
  <si>
    <t>2017CONF 7</t>
  </si>
  <si>
    <t>2017CONF 27</t>
  </si>
  <si>
    <t>2017CONF 37</t>
  </si>
  <si>
    <t>2017CONF 48</t>
  </si>
  <si>
    <t>2017CONF 22</t>
  </si>
  <si>
    <t>2017CONF 33</t>
  </si>
  <si>
    <t>2017CONF 47</t>
  </si>
  <si>
    <t>2017CONF 49</t>
  </si>
  <si>
    <t>2017CONF 50</t>
  </si>
  <si>
    <t>2017CONF 59</t>
  </si>
  <si>
    <t>2017CONF 10</t>
  </si>
  <si>
    <t>2017CONF 29</t>
  </si>
  <si>
    <t>2017CONF 32</t>
  </si>
  <si>
    <t>2017CONF 64</t>
  </si>
  <si>
    <t>2017CONF 41</t>
  </si>
  <si>
    <t>2017CONF 46</t>
  </si>
  <si>
    <t>2017CONF 56</t>
  </si>
  <si>
    <t>2017CONF 39</t>
  </si>
  <si>
    <t>2017CONF 55</t>
  </si>
  <si>
    <t>2017CONF 15</t>
  </si>
  <si>
    <t>2017CONF 28</t>
  </si>
  <si>
    <t>2017CONF 11</t>
  </si>
  <si>
    <t>2017CONF 18</t>
  </si>
  <si>
    <t>2017CONF 58</t>
  </si>
  <si>
    <t>2017CONF 42</t>
  </si>
  <si>
    <t>2017CONF 43</t>
  </si>
  <si>
    <t>2017CONF 44</t>
  </si>
  <si>
    <t>2017CONF 45</t>
  </si>
  <si>
    <t>2017CONF 52</t>
  </si>
  <si>
    <t>2017CONF 53</t>
  </si>
  <si>
    <t>2017CONF 54</t>
  </si>
  <si>
    <t>2017CONF 60</t>
  </si>
  <si>
    <t>2017CONF 62</t>
  </si>
  <si>
    <t>2017CONF 65</t>
  </si>
  <si>
    <t>2017CONF 40</t>
  </si>
  <si>
    <t>PlaceWorks</t>
  </si>
  <si>
    <t>CSG Consultants, Inc.</t>
  </si>
  <si>
    <t>Dudek</t>
  </si>
  <si>
    <t>ESA</t>
  </si>
  <si>
    <t>Helix Environmental Planning</t>
  </si>
  <si>
    <t>EMC Planning Grp Inc</t>
  </si>
  <si>
    <t>KTGY Grp, Inc.</t>
  </si>
  <si>
    <t>RRM Design Group</t>
  </si>
  <si>
    <t>Willdan</t>
  </si>
  <si>
    <t>Kimley-Horn &amp; Associates</t>
  </si>
  <si>
    <t>Sargent Town Planning</t>
  </si>
  <si>
    <t>Rick Engineering Company</t>
  </si>
  <si>
    <t>GPA Consulting</t>
  </si>
  <si>
    <t>BAE Urban Economics, Inc.</t>
  </si>
  <si>
    <t>Page Southerland Page</t>
  </si>
  <si>
    <t>Impact Sciences</t>
  </si>
  <si>
    <t>M-Group</t>
  </si>
  <si>
    <t>Wildlands Inc.</t>
  </si>
  <si>
    <t>Ascent Environmental, Inc.</t>
  </si>
  <si>
    <t>SWCA, Inc</t>
  </si>
  <si>
    <t>Host Compliance</t>
  </si>
  <si>
    <t>Wood Rogers, Inc.</t>
  </si>
  <si>
    <t>Rincon Consultants</t>
  </si>
  <si>
    <t>Green Dot Transportation</t>
  </si>
  <si>
    <t>Harmari by LTAS</t>
  </si>
  <si>
    <t>Westerveldt Ecological Services</t>
  </si>
  <si>
    <t>AES</t>
  </si>
  <si>
    <t>Caltrans</t>
  </si>
  <si>
    <t>Benchmark Resources</t>
  </si>
  <si>
    <t>Tyler Technologies</t>
  </si>
  <si>
    <t>Urban Planning Partners, Inc.</t>
  </si>
  <si>
    <t>ICF International</t>
  </si>
  <si>
    <t>Michael Baker International</t>
  </si>
  <si>
    <t>MIG</t>
  </si>
  <si>
    <t>Mintier Harnish Plnng Consultants</t>
  </si>
  <si>
    <t>Opticos Design, Inc.</t>
  </si>
  <si>
    <t>WRT</t>
  </si>
  <si>
    <t>Gruen Associates</t>
  </si>
  <si>
    <t>enCodePlus</t>
  </si>
  <si>
    <t>Civic Solutions</t>
  </si>
  <si>
    <t>ECORP Consulting, Inc.</t>
  </si>
  <si>
    <t>Harris &amp; Associates</t>
  </si>
  <si>
    <t>Midtown Association</t>
  </si>
  <si>
    <t>SACOG</t>
  </si>
  <si>
    <t>AECOM</t>
  </si>
  <si>
    <t>USC Sol Price</t>
  </si>
  <si>
    <t>Fehr &amp; Peers</t>
  </si>
  <si>
    <t>VisionScape Imagery</t>
  </si>
  <si>
    <t>UC Davis Ext LU&amp;NR</t>
  </si>
  <si>
    <t>Pekar McDaniel</t>
  </si>
  <si>
    <t>USC Ross Minority Program in Real Estate</t>
  </si>
  <si>
    <t>Cal Poly SLO</t>
  </si>
  <si>
    <t>ADE</t>
  </si>
  <si>
    <t>Dyett &amp; Bhatia</t>
  </si>
  <si>
    <t>EPS</t>
  </si>
  <si>
    <t>Baldwin &amp; Sons</t>
  </si>
  <si>
    <t>Booth &amp; Opening Reception</t>
  </si>
  <si>
    <t>Booth &amp; Lanyards</t>
  </si>
  <si>
    <t>Booth &amp; Keynote Luncheon</t>
  </si>
  <si>
    <t>Booth &amp; Plenary Luncheon</t>
  </si>
  <si>
    <t>Booth &amp; Awards Luncheon</t>
  </si>
  <si>
    <t>Booth &amp; CPF Auction</t>
  </si>
  <si>
    <t>Booth &amp; Mobile App</t>
  </si>
  <si>
    <t>Booth &amp; Student Awards Luncheon</t>
  </si>
  <si>
    <t>Booth &amp; Breakfast Buffet</t>
  </si>
  <si>
    <t>Booth &amp; Closing Plenary Session</t>
  </si>
  <si>
    <t>Special Event: Opening Reception</t>
  </si>
  <si>
    <t>Special Event: Opening Keynote Luncheon</t>
  </si>
  <si>
    <t>Special Event: CPF Auction</t>
  </si>
  <si>
    <t>Special Event:  CPF Auction</t>
  </si>
  <si>
    <t>Special Event: Awards Luncheon</t>
  </si>
  <si>
    <t>Special Event: Closing Plenary Session</t>
  </si>
  <si>
    <t>Special Event: Student Awards Luncheon</t>
  </si>
  <si>
    <t>Special Event: YPG Mixer: Block Butcher Bar</t>
  </si>
  <si>
    <t>Special Event: YPG Mixer</t>
  </si>
  <si>
    <t>Diversity Summit Sponsor</t>
  </si>
  <si>
    <t>Mobile App Sponsorship</t>
  </si>
  <si>
    <t>Program Ad Sponsor</t>
  </si>
  <si>
    <t xml:space="preserve">Program:  Half Page . . . . . . . . . . . .5” wide x 4.75” tall  </t>
  </si>
  <si>
    <t>Additional Booth Space</t>
  </si>
  <si>
    <t>Exhibit Booth: to include booth, a business card ad and your logo in the program brochure</t>
  </si>
  <si>
    <t xml:space="preserve"> Non-Profit Organization Booth</t>
  </si>
  <si>
    <t>Conference Pen</t>
  </si>
  <si>
    <t>Bag Sponsorship</t>
  </si>
  <si>
    <t>Bag Sponsor</t>
  </si>
  <si>
    <t>Exclusive Conference Bag Sponsorship</t>
  </si>
  <si>
    <t>Exclusive Conference Bag Sponsors</t>
  </si>
  <si>
    <t>Exclusive Conference Bag Sponsor</t>
  </si>
  <si>
    <t>Commissioner and Breakfast Representative Breakfast</t>
  </si>
  <si>
    <t>Unpaid</t>
  </si>
  <si>
    <t>Not Paid Sponsor</t>
  </si>
  <si>
    <t>Net Paid Sponsors &amp; Exhibitors</t>
  </si>
  <si>
    <t>1800 Meeting Rooms - Other (including Sheraton)</t>
  </si>
  <si>
    <t>1606 Miscellaneous (Planning Commissioner Breakfast, etc.)</t>
  </si>
  <si>
    <t>1410 Opening Event - Other (Comp beer/wine tickets)</t>
  </si>
  <si>
    <t>1911 Lanyards [offset by sponsor]</t>
  </si>
  <si>
    <t>Profit Margin</t>
  </si>
  <si>
    <t>1803 Audio Visual</t>
  </si>
  <si>
    <t>1500 Day 1 Sessions - Sunday</t>
  </si>
  <si>
    <t>1600 Day 2 Sessions - Monday</t>
  </si>
  <si>
    <t>1604 CPF Auction</t>
  </si>
  <si>
    <t>1706 Consultants Reception</t>
  </si>
  <si>
    <t>1105.1: Travel Directors</t>
  </si>
  <si>
    <t>1105.2 Travel</t>
  </si>
  <si>
    <t xml:space="preserve">1105.3 Conf. Mgmt. Contractor </t>
  </si>
  <si>
    <t>1411 Food Only</t>
  </si>
  <si>
    <t>1705 All Day Beverage Breaks (Exhibit Area)</t>
  </si>
  <si>
    <t>1605 Lunch on Your Own</t>
  </si>
  <si>
    <t>1603 Plenary|Keynote</t>
  </si>
  <si>
    <t>1701 Breakfast</t>
  </si>
  <si>
    <t>1704 Networking Lunch</t>
  </si>
  <si>
    <t>1711 Morning Coffee Service</t>
  </si>
  <si>
    <t>1700 Day 3 Sessions - Tuesday</t>
  </si>
  <si>
    <t>1710 Day 4 Sessions - Wednesday</t>
  </si>
  <si>
    <t>1710 Day 4 Sessions (Wed) - Other</t>
  </si>
  <si>
    <t>1414 Busing</t>
  </si>
  <si>
    <t>Total 1500 Day 1 Sessions - Sunday</t>
  </si>
  <si>
    <t>Total 1600 Day 2 Sessions - Monday</t>
  </si>
  <si>
    <t>1700 Day 3 Sessions - Other</t>
  </si>
  <si>
    <t>Total 1700 Day 3 Sessions - Tuesday</t>
  </si>
  <si>
    <t>1601 Continental Breakfast</t>
  </si>
  <si>
    <t>1602 All Day Beverage Breaks (Exhibit Area)</t>
  </si>
  <si>
    <t>Total 1710 Day 4 Sessions - Wednesday</t>
  </si>
  <si>
    <t>-</t>
  </si>
  <si>
    <t>Anticipated Registered Attendees - 1500</t>
  </si>
  <si>
    <r>
      <t xml:space="preserve">2018 </t>
    </r>
    <r>
      <rPr>
        <b/>
        <i/>
        <sz val="13"/>
        <color rgb="FF000000"/>
        <rFont val="Arial"/>
        <family val="2"/>
      </rPr>
      <t>(1500 attendees)</t>
    </r>
  </si>
  <si>
    <r>
      <t xml:space="preserve">2018 </t>
    </r>
    <r>
      <rPr>
        <b/>
        <i/>
        <sz val="13"/>
        <color rgb="FF000000"/>
        <rFont val="Arial"/>
        <family val="2"/>
      </rPr>
      <t>(1200 attendees)</t>
    </r>
  </si>
  <si>
    <r>
      <t xml:space="preserve">2018 </t>
    </r>
    <r>
      <rPr>
        <b/>
        <i/>
        <sz val="13"/>
        <color rgb="FF000000"/>
        <rFont val="Arial"/>
        <family val="2"/>
      </rPr>
      <t>(1800 attendees)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</si>
</sst>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;\-#,##0.00"/>
    <numFmt numFmtId="165" formatCode="mm/dd/yyyy"/>
  </numFmts>
  <fonts count="15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rgb="FF000000"/>
      <name val="Arial"/>
      <family val="2"/>
    </font>
    <font>
      <b/>
      <sz val="13"/>
      <color rgb="FF000000"/>
      <name val="Arial"/>
      <family val="2"/>
    </font>
    <font>
      <sz val="13"/>
      <color rgb="FF000000"/>
      <name val="Arial"/>
      <family val="2"/>
    </font>
    <font>
      <b/>
      <i/>
      <sz val="13"/>
      <color rgb="FF000000"/>
      <name val="Arial"/>
      <family val="2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49" fontId="0" fillId="0" borderId="0" xfId="0" applyNumberForma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49" fontId="0" fillId="0" borderId="0" xfId="0" applyNumberFormat="1" applyAlignment="1">
      <alignment vertical="center"/>
    </xf>
    <xf numFmtId="49" fontId="2" fillId="2" borderId="0" xfId="0" applyNumberFormat="1" applyFont="1" applyFill="1" applyAlignment="1">
      <alignment vertical="center"/>
    </xf>
    <xf numFmtId="165" fontId="2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vertical="center" wrapText="1"/>
    </xf>
    <xf numFmtId="49" fontId="2" fillId="2" borderId="0" xfId="0" applyNumberFormat="1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0" fontId="0" fillId="0" borderId="0" xfId="0" applyNumberFormat="1" applyAlignment="1">
      <alignment vertical="center"/>
    </xf>
    <xf numFmtId="4" fontId="0" fillId="0" borderId="0" xfId="0" applyNumberFormat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NumberFormat="1" applyFont="1" applyAlignment="1">
      <alignment vertical="top"/>
    </xf>
    <xf numFmtId="49" fontId="7" fillId="0" borderId="0" xfId="0" applyNumberFormat="1" applyFont="1" applyAlignment="1">
      <alignment vertical="top"/>
    </xf>
    <xf numFmtId="0" fontId="8" fillId="0" borderId="0" xfId="0" applyFont="1" applyFill="1" applyAlignment="1">
      <alignment vertical="top"/>
    </xf>
    <xf numFmtId="0" fontId="7" fillId="0" borderId="0" xfId="0" applyNumberFormat="1" applyFont="1" applyAlignment="1">
      <alignment vertical="top"/>
    </xf>
    <xf numFmtId="3" fontId="6" fillId="0" borderId="0" xfId="0" applyNumberFormat="1" applyFont="1" applyFill="1" applyAlignment="1">
      <alignment vertical="top"/>
    </xf>
    <xf numFmtId="44" fontId="7" fillId="3" borderId="6" xfId="1" applyFont="1" applyFill="1" applyBorder="1" applyAlignment="1">
      <alignment vertical="top"/>
    </xf>
    <xf numFmtId="44" fontId="7" fillId="4" borderId="6" xfId="1" applyFont="1" applyFill="1" applyBorder="1" applyAlignment="1">
      <alignment vertical="top"/>
    </xf>
    <xf numFmtId="44" fontId="7" fillId="5" borderId="6" xfId="1" applyFont="1" applyFill="1" applyBorder="1" applyAlignment="1">
      <alignment vertical="top"/>
    </xf>
    <xf numFmtId="0" fontId="5" fillId="0" borderId="0" xfId="0" applyNumberFormat="1" applyFont="1" applyFill="1" applyAlignment="1">
      <alignment vertical="top"/>
    </xf>
    <xf numFmtId="0" fontId="7" fillId="0" borderId="0" xfId="0" applyNumberFormat="1" applyFont="1" applyFill="1" applyAlignment="1">
      <alignment vertical="top"/>
    </xf>
    <xf numFmtId="49" fontId="10" fillId="0" borderId="0" xfId="0" applyNumberFormat="1" applyFont="1" applyAlignment="1">
      <alignment vertical="top"/>
    </xf>
    <xf numFmtId="0" fontId="3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49" fontId="11" fillId="0" borderId="2" xfId="0" applyNumberFormat="1" applyFont="1" applyBorder="1" applyAlignment="1">
      <alignment horizontal="center" vertical="top"/>
    </xf>
    <xf numFmtId="49" fontId="12" fillId="0" borderId="2" xfId="0" applyNumberFormat="1" applyFont="1" applyBorder="1" applyAlignment="1">
      <alignment horizontal="center" vertical="top"/>
    </xf>
    <xf numFmtId="49" fontId="12" fillId="0" borderId="2" xfId="0" applyNumberFormat="1" applyFont="1" applyBorder="1" applyAlignment="1">
      <alignment horizontal="left" vertical="top"/>
    </xf>
    <xf numFmtId="49" fontId="11" fillId="0" borderId="7" xfId="0" applyNumberFormat="1" applyFont="1" applyBorder="1" applyAlignment="1">
      <alignment horizontal="left" vertical="center"/>
    </xf>
    <xf numFmtId="49" fontId="11" fillId="4" borderId="7" xfId="0" applyNumberFormat="1" applyFont="1" applyFill="1" applyBorder="1" applyAlignment="1">
      <alignment horizontal="left" vertical="center"/>
    </xf>
    <xf numFmtId="49" fontId="11" fillId="5" borderId="7" xfId="0" applyNumberFormat="1" applyFont="1" applyFill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top"/>
    </xf>
    <xf numFmtId="49" fontId="12" fillId="0" borderId="0" xfId="0" applyNumberFormat="1" applyFont="1" applyBorder="1" applyAlignment="1">
      <alignment horizontal="center" vertical="top"/>
    </xf>
    <xf numFmtId="49" fontId="12" fillId="0" borderId="0" xfId="0" applyNumberFormat="1" applyFont="1" applyBorder="1" applyAlignment="1">
      <alignment horizontal="left" vertical="top"/>
    </xf>
    <xf numFmtId="49" fontId="11" fillId="0" borderId="0" xfId="0" applyNumberFormat="1" applyFont="1" applyBorder="1" applyAlignment="1">
      <alignment horizontal="left" vertical="center"/>
    </xf>
    <xf numFmtId="49" fontId="11" fillId="4" borderId="0" xfId="0" applyNumberFormat="1" applyFont="1" applyFill="1" applyBorder="1" applyAlignment="1">
      <alignment horizontal="left" vertical="center"/>
    </xf>
    <xf numFmtId="49" fontId="11" fillId="5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Alignment="1">
      <alignment vertical="top"/>
    </xf>
    <xf numFmtId="49" fontId="11" fillId="0" borderId="0" xfId="0" applyNumberFormat="1" applyFont="1" applyAlignment="1">
      <alignment vertical="top"/>
    </xf>
    <xf numFmtId="49" fontId="12" fillId="0" borderId="0" xfId="0" applyNumberFormat="1" applyFont="1" applyAlignment="1">
      <alignment vertical="top"/>
    </xf>
    <xf numFmtId="44" fontId="12" fillId="3" borderId="6" xfId="1" applyFont="1" applyFill="1" applyBorder="1" applyAlignment="1">
      <alignment vertical="top"/>
    </xf>
    <xf numFmtId="44" fontId="12" fillId="4" borderId="6" xfId="1" applyFont="1" applyFill="1" applyBorder="1" applyAlignment="1">
      <alignment vertical="top"/>
    </xf>
    <xf numFmtId="44" fontId="12" fillId="5" borderId="6" xfId="1" applyFont="1" applyFill="1" applyBorder="1" applyAlignment="1">
      <alignment vertical="top"/>
    </xf>
    <xf numFmtId="164" fontId="11" fillId="3" borderId="6" xfId="0" applyNumberFormat="1" applyFont="1" applyFill="1" applyBorder="1" applyAlignment="1">
      <alignment vertical="top"/>
    </xf>
    <xf numFmtId="164" fontId="11" fillId="4" borderId="6" xfId="0" applyNumberFormat="1" applyFont="1" applyFill="1" applyBorder="1" applyAlignment="1">
      <alignment vertical="top"/>
    </xf>
    <xf numFmtId="164" fontId="11" fillId="5" borderId="6" xfId="0" applyNumberFormat="1" applyFont="1" applyFill="1" applyBorder="1" applyAlignment="1">
      <alignment vertical="top"/>
    </xf>
    <xf numFmtId="49" fontId="11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164" fontId="12" fillId="3" borderId="6" xfId="0" applyNumberFormat="1" applyFont="1" applyFill="1" applyBorder="1" applyAlignment="1">
      <alignment vertical="top"/>
    </xf>
    <xf numFmtId="164" fontId="12" fillId="4" borderId="6" xfId="0" applyNumberFormat="1" applyFont="1" applyFill="1" applyBorder="1" applyAlignment="1">
      <alignment vertical="top"/>
    </xf>
    <xf numFmtId="164" fontId="12" fillId="5" borderId="6" xfId="0" applyNumberFormat="1" applyFont="1" applyFill="1" applyBorder="1" applyAlignment="1">
      <alignment vertical="top"/>
    </xf>
    <xf numFmtId="49" fontId="11" fillId="0" borderId="0" xfId="0" applyNumberFormat="1" applyFont="1" applyFill="1" applyAlignment="1">
      <alignment vertical="top"/>
    </xf>
    <xf numFmtId="49" fontId="12" fillId="0" borderId="0" xfId="0" applyNumberFormat="1" applyFont="1" applyFill="1" applyAlignment="1">
      <alignment vertical="top"/>
    </xf>
    <xf numFmtId="44" fontId="12" fillId="0" borderId="6" xfId="1" applyFont="1" applyFill="1" applyBorder="1" applyAlignment="1">
      <alignment vertical="top"/>
    </xf>
    <xf numFmtId="44" fontId="11" fillId="3" borderId="6" xfId="1" applyFont="1" applyFill="1" applyBorder="1" applyAlignment="1">
      <alignment vertical="top"/>
    </xf>
    <xf numFmtId="44" fontId="11" fillId="4" borderId="6" xfId="1" applyFont="1" applyFill="1" applyBorder="1" applyAlignment="1">
      <alignment vertical="top"/>
    </xf>
    <xf numFmtId="44" fontId="11" fillId="5" borderId="6" xfId="1" applyFont="1" applyFill="1" applyBorder="1" applyAlignment="1">
      <alignment vertical="top"/>
    </xf>
    <xf numFmtId="44" fontId="11" fillId="0" borderId="6" xfId="1" applyFont="1" applyFill="1" applyBorder="1" applyAlignment="1">
      <alignment vertical="top"/>
    </xf>
    <xf numFmtId="0" fontId="12" fillId="0" borderId="0" xfId="0" applyNumberFormat="1" applyFont="1" applyAlignment="1">
      <alignment vertical="top"/>
    </xf>
    <xf numFmtId="0" fontId="12" fillId="3" borderId="6" xfId="1" applyNumberFormat="1" applyFont="1" applyFill="1" applyBorder="1" applyAlignment="1">
      <alignment vertical="top"/>
    </xf>
    <xf numFmtId="0" fontId="12" fillId="4" borderId="6" xfId="1" applyNumberFormat="1" applyFont="1" applyFill="1" applyBorder="1" applyAlignment="1">
      <alignment vertical="top"/>
    </xf>
    <xf numFmtId="0" fontId="12" fillId="5" borderId="6" xfId="1" applyNumberFormat="1" applyFont="1" applyFill="1" applyBorder="1" applyAlignment="1">
      <alignment vertical="top"/>
    </xf>
    <xf numFmtId="9" fontId="11" fillId="3" borderId="6" xfId="1" applyNumberFormat="1" applyFont="1" applyFill="1" applyBorder="1" applyAlignment="1">
      <alignment vertical="top"/>
    </xf>
    <xf numFmtId="9" fontId="11" fillId="4" borderId="6" xfId="1" applyNumberFormat="1" applyFont="1" applyFill="1" applyBorder="1" applyAlignment="1">
      <alignment vertical="top"/>
    </xf>
    <xf numFmtId="9" fontId="11" fillId="5" borderId="6" xfId="1" applyNumberFormat="1" applyFont="1" applyFill="1" applyBorder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444500</xdr:colOff>
      <xdr:row>1</xdr:row>
      <xdr:rowOff>49530</xdr:rowOff>
    </xdr:to>
    <xdr:sp macro="" textlink="">
      <xdr:nvSpPr>
        <xdr:cNvPr id="1025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444500</xdr:colOff>
      <xdr:row>1</xdr:row>
      <xdr:rowOff>49530</xdr:rowOff>
    </xdr:to>
    <xdr:sp macro="" textlink="">
      <xdr:nvSpPr>
        <xdr:cNvPr id="1026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133350</xdr:colOff>
      <xdr:row>1</xdr:row>
      <xdr:rowOff>24765</xdr:rowOff>
    </xdr:to>
    <xdr:pic>
      <xdr:nvPicPr>
        <xdr:cNvPr id="2" name="FILTER" hidden="1">
          <a:extLst>
            <a:ext uri="{FF2B5EF4-FFF2-40B4-BE49-F238E27FC236}">
              <a16:creationId xmlns:a16="http://schemas.microsoft.com/office/drawing/2014/main" id="{A5C0D7DB-32A7-49A6-8F50-0BA47FB815C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1980" cy="1981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133350</xdr:colOff>
      <xdr:row>1</xdr:row>
      <xdr:rowOff>24765</xdr:rowOff>
    </xdr:to>
    <xdr:pic>
      <xdr:nvPicPr>
        <xdr:cNvPr id="3" name="HEADER" hidden="1">
          <a:extLst>
            <a:ext uri="{FF2B5EF4-FFF2-40B4-BE49-F238E27FC236}">
              <a16:creationId xmlns:a16="http://schemas.microsoft.com/office/drawing/2014/main" id="{2DCBF315-0B3E-4D87-9A0B-0A9ECDA7695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1980" cy="1981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215900</xdr:colOff>
      <xdr:row>1</xdr:row>
      <xdr:rowOff>38100</xdr:rowOff>
    </xdr:to>
    <xdr:sp macro="" textlink="">
      <xdr:nvSpPr>
        <xdr:cNvPr id="2049" name="FILTER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215900</xdr:colOff>
      <xdr:row>1</xdr:row>
      <xdr:rowOff>38100</xdr:rowOff>
    </xdr:to>
    <xdr:sp macro="" textlink="">
      <xdr:nvSpPr>
        <xdr:cNvPr id="2050" name="HEADER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64770</xdr:colOff>
      <xdr:row>1</xdr:row>
      <xdr:rowOff>11430</xdr:rowOff>
    </xdr:to>
    <xdr:pic>
      <xdr:nvPicPr>
        <xdr:cNvPr id="2" name="FILTER" hidden="1">
          <a:extLst>
            <a:ext uri="{FF2B5EF4-FFF2-40B4-BE49-F238E27FC236}">
              <a16:creationId xmlns:a16="http://schemas.microsoft.com/office/drawing/2014/main" id="{CC9EDB42-006A-4FFE-9446-E3DB68308E8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0570" cy="1981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64770</xdr:colOff>
      <xdr:row>1</xdr:row>
      <xdr:rowOff>11430</xdr:rowOff>
    </xdr:to>
    <xdr:pic>
      <xdr:nvPicPr>
        <xdr:cNvPr id="3" name="HEADER" hidden="1">
          <a:extLst>
            <a:ext uri="{FF2B5EF4-FFF2-40B4-BE49-F238E27FC236}">
              <a16:creationId xmlns:a16="http://schemas.microsoft.com/office/drawing/2014/main" id="{07D45E9C-283C-4EF2-BD61-86079944929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0570" cy="1981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65"/>
  <sheetViews>
    <sheetView tabSelected="1" view="pageLayout" topLeftCell="A82" zoomScaleNormal="100" workbookViewId="0">
      <pane ySplit="1" topLeftCell="A130" activePane="bottomLeft"/>
      <selection activeCell="L143" sqref="A82:L143"/>
      <selection pane="bottomLeft" activeCell="A5" sqref="A5:J140"/>
    </sheetView>
  </sheetViews>
  <sheetFormatPr defaultColWidth="8.83984375" defaultRowHeight="12.9" x14ac:dyDescent="0.55000000000000004"/>
  <cols>
    <col min="1" max="1" width="1" style="47" customWidth="1"/>
    <col min="2" max="2" width="0.83984375" style="47" customWidth="1"/>
    <col min="3" max="4" width="1" style="47" customWidth="1"/>
    <col min="5" max="5" width="1.41796875" style="47" customWidth="1"/>
    <col min="6" max="6" width="1.15625" style="50" customWidth="1"/>
    <col min="7" max="7" width="49.41796875" style="50" bestFit="1" customWidth="1"/>
    <col min="8" max="8" width="20.41796875" style="52" bestFit="1" customWidth="1"/>
    <col min="9" max="9" width="20.41796875" style="53" bestFit="1" customWidth="1"/>
    <col min="10" max="10" width="20.41796875" style="54" bestFit="1" customWidth="1"/>
    <col min="11" max="16384" width="8.83984375" style="41"/>
  </cols>
  <sheetData>
    <row r="1" spans="1:13" s="45" customFormat="1" x14ac:dyDescent="0.55000000000000004">
      <c r="A1" s="40"/>
      <c r="B1" s="40"/>
      <c r="C1" s="40"/>
      <c r="D1" s="40"/>
      <c r="E1" s="40"/>
      <c r="F1" s="40"/>
      <c r="G1" s="41"/>
      <c r="J1" s="41"/>
    </row>
    <row r="2" spans="1:13" s="45" customFormat="1" x14ac:dyDescent="0.55000000000000004">
      <c r="A2" s="40"/>
      <c r="B2" s="40"/>
      <c r="C2" s="40"/>
      <c r="D2" s="40"/>
      <c r="E2" s="40"/>
      <c r="F2" s="40"/>
      <c r="G2" s="41"/>
      <c r="I2" s="41"/>
      <c r="J2" s="41"/>
    </row>
    <row r="3" spans="1:13" ht="15" x14ac:dyDescent="0.55000000000000004">
      <c r="A3" s="40"/>
      <c r="B3" s="40"/>
      <c r="C3" s="40"/>
      <c r="D3" s="40"/>
      <c r="E3" s="40"/>
      <c r="F3" s="48"/>
      <c r="G3" s="57" t="s">
        <v>340</v>
      </c>
      <c r="H3" s="41"/>
      <c r="I3" s="41"/>
      <c r="J3" s="41"/>
    </row>
    <row r="4" spans="1:13" ht="13.2" thickBot="1" x14ac:dyDescent="0.6">
      <c r="A4" s="40"/>
      <c r="B4" s="40"/>
      <c r="C4" s="40"/>
      <c r="D4" s="40"/>
      <c r="E4" s="40"/>
      <c r="F4" s="48"/>
      <c r="G4" s="48"/>
      <c r="H4" s="41"/>
      <c r="I4" s="41"/>
      <c r="J4" s="41"/>
    </row>
    <row r="5" spans="1:13" s="42" customFormat="1" ht="16.8" thickBot="1" x14ac:dyDescent="0.6">
      <c r="A5" s="60"/>
      <c r="B5" s="60"/>
      <c r="C5" s="60"/>
      <c r="D5" s="60"/>
      <c r="E5" s="60"/>
      <c r="F5" s="61"/>
      <c r="G5" s="62"/>
      <c r="H5" s="63" t="s">
        <v>341</v>
      </c>
      <c r="I5" s="64" t="s">
        <v>342</v>
      </c>
      <c r="J5" s="65" t="s">
        <v>343</v>
      </c>
    </row>
    <row r="6" spans="1:13" s="42" customFormat="1" ht="16.5" x14ac:dyDescent="0.55000000000000004">
      <c r="A6" s="66"/>
      <c r="B6" s="66"/>
      <c r="C6" s="66"/>
      <c r="D6" s="66"/>
      <c r="E6" s="66"/>
      <c r="F6" s="67"/>
      <c r="G6" s="68"/>
      <c r="H6" s="69"/>
      <c r="I6" s="70"/>
      <c r="J6" s="71"/>
    </row>
    <row r="7" spans="1:13" ht="16.5" x14ac:dyDescent="0.55000000000000004">
      <c r="A7" s="72"/>
      <c r="B7" s="72"/>
      <c r="C7" s="73"/>
      <c r="D7" s="73" t="s">
        <v>0</v>
      </c>
      <c r="E7" s="73"/>
      <c r="F7" s="74"/>
      <c r="G7" s="74"/>
      <c r="H7" s="75"/>
      <c r="I7" s="76"/>
      <c r="J7" s="77"/>
    </row>
    <row r="8" spans="1:13" ht="16.5" x14ac:dyDescent="0.55000000000000004">
      <c r="A8" s="73"/>
      <c r="B8" s="73"/>
      <c r="C8" s="73"/>
      <c r="D8" s="73"/>
      <c r="E8" s="73" t="s">
        <v>1</v>
      </c>
      <c r="F8" s="74"/>
      <c r="G8" s="74"/>
      <c r="H8" s="75">
        <f>SUM(810650+30000)</f>
        <v>840650</v>
      </c>
      <c r="I8" s="76">
        <f>SUM(653150+30000)</f>
        <v>683150</v>
      </c>
      <c r="J8" s="77">
        <f>SUM(968150+30000)</f>
        <v>998150</v>
      </c>
      <c r="K8" s="51"/>
    </row>
    <row r="9" spans="1:13" ht="16.5" x14ac:dyDescent="0.55000000000000004">
      <c r="A9" s="73"/>
      <c r="B9" s="73"/>
      <c r="C9" s="73"/>
      <c r="D9" s="73"/>
      <c r="E9" s="73" t="s">
        <v>2</v>
      </c>
      <c r="F9" s="74"/>
      <c r="G9" s="74"/>
      <c r="H9" s="75">
        <v>120000</v>
      </c>
      <c r="I9" s="76">
        <v>100000</v>
      </c>
      <c r="J9" s="77">
        <v>120000</v>
      </c>
      <c r="K9" s="43"/>
    </row>
    <row r="10" spans="1:13" ht="16.5" x14ac:dyDescent="0.55000000000000004">
      <c r="A10" s="73"/>
      <c r="B10" s="73"/>
      <c r="C10" s="73"/>
      <c r="D10" s="73" t="s">
        <v>23</v>
      </c>
      <c r="E10" s="73"/>
      <c r="F10" s="74"/>
      <c r="G10" s="74"/>
      <c r="H10" s="75">
        <f>H8+H9</f>
        <v>960650</v>
      </c>
      <c r="I10" s="76">
        <f>I8+I9</f>
        <v>783150</v>
      </c>
      <c r="J10" s="77">
        <f>J8+J9</f>
        <v>1118150</v>
      </c>
    </row>
    <row r="11" spans="1:13" s="45" customFormat="1" ht="16.5" x14ac:dyDescent="0.55000000000000004">
      <c r="A11" s="73"/>
      <c r="B11" s="73"/>
      <c r="C11" s="73" t="s">
        <v>24</v>
      </c>
      <c r="D11" s="73"/>
      <c r="E11" s="73"/>
      <c r="F11" s="74"/>
      <c r="G11" s="74"/>
      <c r="H11" s="78">
        <f>H10</f>
        <v>960650</v>
      </c>
      <c r="I11" s="79">
        <f>I10</f>
        <v>783150</v>
      </c>
      <c r="J11" s="80">
        <f>J10</f>
        <v>1118150</v>
      </c>
      <c r="K11" s="49"/>
    </row>
    <row r="12" spans="1:13" s="45" customFormat="1" ht="16.8" x14ac:dyDescent="0.55000000000000004">
      <c r="A12" s="73"/>
      <c r="B12" s="81"/>
      <c r="C12" s="82"/>
      <c r="D12" s="82"/>
      <c r="E12" s="82"/>
      <c r="F12" s="82"/>
      <c r="G12" s="82"/>
      <c r="H12" s="82"/>
      <c r="I12" s="82"/>
      <c r="J12" s="82"/>
      <c r="K12" s="49"/>
    </row>
    <row r="13" spans="1:13" ht="16.5" x14ac:dyDescent="0.55000000000000004">
      <c r="A13" s="73"/>
      <c r="B13" s="73"/>
      <c r="C13" s="73"/>
      <c r="D13" s="73" t="s">
        <v>25</v>
      </c>
      <c r="E13" s="73"/>
      <c r="F13" s="74"/>
      <c r="G13" s="74"/>
      <c r="H13" s="75"/>
      <c r="I13" s="76"/>
      <c r="J13" s="77"/>
    </row>
    <row r="14" spans="1:13" ht="16.5" x14ac:dyDescent="0.55000000000000004">
      <c r="A14" s="73"/>
      <c r="B14" s="73"/>
      <c r="C14" s="73"/>
      <c r="D14" s="73"/>
      <c r="E14" s="73" t="s">
        <v>26</v>
      </c>
      <c r="F14" s="74"/>
      <c r="G14" s="74"/>
      <c r="H14" s="75"/>
      <c r="I14" s="76"/>
      <c r="J14" s="77"/>
    </row>
    <row r="15" spans="1:13" ht="16.5" x14ac:dyDescent="0.55000000000000004">
      <c r="A15" s="73"/>
      <c r="B15" s="73"/>
      <c r="C15" s="73"/>
      <c r="D15" s="73"/>
      <c r="E15" s="73"/>
      <c r="F15" s="74" t="s">
        <v>27</v>
      </c>
      <c r="G15" s="74"/>
      <c r="H15" s="75">
        <v>700</v>
      </c>
      <c r="I15" s="76">
        <v>700</v>
      </c>
      <c r="J15" s="77">
        <v>700</v>
      </c>
      <c r="K15" s="44"/>
    </row>
    <row r="16" spans="1:13" ht="16.5" x14ac:dyDescent="0.55000000000000004">
      <c r="A16" s="73"/>
      <c r="B16" s="73"/>
      <c r="C16" s="73"/>
      <c r="D16" s="73"/>
      <c r="E16" s="73"/>
      <c r="F16" s="74" t="s">
        <v>28</v>
      </c>
      <c r="G16" s="74"/>
      <c r="H16" s="75">
        <v>100</v>
      </c>
      <c r="I16" s="76">
        <v>100</v>
      </c>
      <c r="J16" s="77">
        <v>100</v>
      </c>
      <c r="M16" s="44"/>
    </row>
    <row r="17" spans="1:12" ht="16.5" x14ac:dyDescent="0.55000000000000004">
      <c r="A17" s="73"/>
      <c r="B17" s="73"/>
      <c r="C17" s="73"/>
      <c r="D17" s="73"/>
      <c r="E17" s="73"/>
      <c r="F17" s="74" t="s">
        <v>29</v>
      </c>
      <c r="G17" s="74"/>
      <c r="H17" s="75"/>
      <c r="I17" s="76"/>
      <c r="J17" s="77"/>
    </row>
    <row r="18" spans="1:12" ht="16.5" x14ac:dyDescent="0.55000000000000004">
      <c r="A18" s="73"/>
      <c r="B18" s="73"/>
      <c r="C18" s="73"/>
      <c r="D18" s="73"/>
      <c r="E18" s="73"/>
      <c r="F18" s="74"/>
      <c r="G18" s="74" t="s">
        <v>30</v>
      </c>
      <c r="H18" s="75"/>
      <c r="I18" s="76"/>
      <c r="J18" s="77"/>
    </row>
    <row r="19" spans="1:12" ht="16.5" x14ac:dyDescent="0.55000000000000004">
      <c r="A19" s="73"/>
      <c r="B19" s="73"/>
      <c r="C19" s="73"/>
      <c r="D19" s="73"/>
      <c r="E19" s="73"/>
      <c r="F19" s="74"/>
      <c r="G19" s="74" t="s">
        <v>31</v>
      </c>
      <c r="H19" s="75"/>
      <c r="I19" s="76"/>
      <c r="J19" s="77"/>
    </row>
    <row r="20" spans="1:12" ht="16.5" x14ac:dyDescent="0.55000000000000004">
      <c r="A20" s="73"/>
      <c r="B20" s="73"/>
      <c r="C20" s="73"/>
      <c r="D20" s="73"/>
      <c r="E20" s="73"/>
      <c r="F20" s="74"/>
      <c r="G20" s="74" t="s">
        <v>32</v>
      </c>
      <c r="H20" s="75">
        <v>7000</v>
      </c>
      <c r="I20" s="76">
        <v>7000</v>
      </c>
      <c r="J20" s="77">
        <v>7000</v>
      </c>
    </row>
    <row r="21" spans="1:12" ht="16.5" x14ac:dyDescent="0.55000000000000004">
      <c r="A21" s="73"/>
      <c r="B21" s="73"/>
      <c r="C21" s="73"/>
      <c r="D21" s="73"/>
      <c r="E21" s="73"/>
      <c r="F21" s="74" t="s">
        <v>33</v>
      </c>
      <c r="G21" s="74"/>
      <c r="H21" s="83">
        <f>ROUND(SUM(H17:H20),5)</f>
        <v>7000</v>
      </c>
      <c r="I21" s="84">
        <f>ROUND(SUM(I17:I20),5)</f>
        <v>7000</v>
      </c>
      <c r="J21" s="85">
        <f>ROUND(SUM(J17:J20),5)</f>
        <v>7000</v>
      </c>
    </row>
    <row r="22" spans="1:12" ht="16.5" x14ac:dyDescent="0.55000000000000004">
      <c r="A22" s="73"/>
      <c r="B22" s="73"/>
      <c r="C22" s="73"/>
      <c r="D22" s="73"/>
      <c r="E22" s="73"/>
      <c r="F22" s="74" t="s">
        <v>34</v>
      </c>
      <c r="G22" s="74"/>
      <c r="H22" s="75">
        <v>4000</v>
      </c>
      <c r="I22" s="76">
        <v>4000</v>
      </c>
      <c r="J22" s="77">
        <v>4000</v>
      </c>
    </row>
    <row r="23" spans="1:12" ht="16.5" x14ac:dyDescent="0.55000000000000004">
      <c r="A23" s="73"/>
      <c r="B23" s="73"/>
      <c r="C23" s="73"/>
      <c r="D23" s="73"/>
      <c r="E23" s="73"/>
      <c r="F23" s="74" t="s">
        <v>35</v>
      </c>
      <c r="G23" s="74"/>
      <c r="H23" s="75"/>
      <c r="I23" s="76"/>
      <c r="J23" s="77"/>
    </row>
    <row r="24" spans="1:12" ht="15.75" customHeight="1" x14ac:dyDescent="0.55000000000000004">
      <c r="A24" s="73"/>
      <c r="B24" s="73"/>
      <c r="C24" s="73"/>
      <c r="D24" s="73"/>
      <c r="E24" s="73"/>
      <c r="F24" s="74"/>
      <c r="G24" s="74" t="s">
        <v>318</v>
      </c>
      <c r="H24" s="75">
        <v>5250</v>
      </c>
      <c r="I24" s="76">
        <v>5250</v>
      </c>
      <c r="J24" s="77">
        <v>5250</v>
      </c>
      <c r="L24" s="44"/>
    </row>
    <row r="25" spans="1:12" ht="16.5" x14ac:dyDescent="0.55000000000000004">
      <c r="A25" s="73"/>
      <c r="B25" s="73"/>
      <c r="C25" s="73"/>
      <c r="D25" s="73"/>
      <c r="E25" s="73"/>
      <c r="F25" s="74"/>
      <c r="G25" s="74" t="s">
        <v>319</v>
      </c>
      <c r="H25" s="75">
        <v>4000</v>
      </c>
      <c r="I25" s="76">
        <v>4000</v>
      </c>
      <c r="J25" s="77">
        <v>4000</v>
      </c>
    </row>
    <row r="26" spans="1:12" ht="16.5" x14ac:dyDescent="0.55000000000000004">
      <c r="A26" s="86"/>
      <c r="B26" s="86"/>
      <c r="C26" s="86"/>
      <c r="D26" s="86"/>
      <c r="E26" s="86"/>
      <c r="F26" s="87"/>
      <c r="G26" s="87" t="s">
        <v>320</v>
      </c>
      <c r="H26" s="88">
        <v>55000</v>
      </c>
      <c r="I26" s="76">
        <v>55000</v>
      </c>
      <c r="J26" s="77">
        <v>55000</v>
      </c>
      <c r="K26" s="44"/>
    </row>
    <row r="27" spans="1:12" ht="16.5" x14ac:dyDescent="0.55000000000000004">
      <c r="A27" s="73"/>
      <c r="B27" s="73"/>
      <c r="C27" s="73"/>
      <c r="D27" s="73"/>
      <c r="E27" s="73"/>
      <c r="F27" s="74" t="s">
        <v>36</v>
      </c>
      <c r="G27" s="74"/>
      <c r="H27" s="89">
        <f>SUM(H24:H26)</f>
        <v>64250</v>
      </c>
      <c r="I27" s="90">
        <f>SUM(I24:I26)</f>
        <v>64250</v>
      </c>
      <c r="J27" s="91">
        <f>SUM(J24:J26)</f>
        <v>64250</v>
      </c>
    </row>
    <row r="28" spans="1:12" ht="16.5" x14ac:dyDescent="0.55000000000000004">
      <c r="A28" s="73"/>
      <c r="B28" s="73"/>
      <c r="C28" s="73"/>
      <c r="D28" s="73"/>
      <c r="E28" s="73"/>
      <c r="F28" s="74" t="s">
        <v>37</v>
      </c>
      <c r="G28" s="74"/>
      <c r="H28" s="75"/>
      <c r="I28" s="76"/>
      <c r="J28" s="77"/>
    </row>
    <row r="29" spans="1:12" ht="16.5" x14ac:dyDescent="0.55000000000000004">
      <c r="A29" s="73"/>
      <c r="B29" s="73"/>
      <c r="C29" s="73"/>
      <c r="D29" s="73"/>
      <c r="E29" s="73"/>
      <c r="F29" s="74"/>
      <c r="G29" s="74" t="s">
        <v>38</v>
      </c>
      <c r="H29" s="75"/>
      <c r="I29" s="76"/>
      <c r="J29" s="77"/>
    </row>
    <row r="30" spans="1:12" ht="16.5" x14ac:dyDescent="0.55000000000000004">
      <c r="A30" s="73"/>
      <c r="B30" s="86"/>
      <c r="C30" s="86"/>
      <c r="D30" s="86"/>
      <c r="E30" s="86"/>
      <c r="F30" s="87"/>
      <c r="G30" s="87" t="s">
        <v>39</v>
      </c>
      <c r="H30" s="88">
        <v>15000</v>
      </c>
      <c r="I30" s="76">
        <v>15000</v>
      </c>
      <c r="J30" s="77">
        <v>15000</v>
      </c>
    </row>
    <row r="31" spans="1:12" ht="16.5" x14ac:dyDescent="0.55000000000000004">
      <c r="A31" s="73"/>
      <c r="B31" s="73"/>
      <c r="C31" s="73"/>
      <c r="D31" s="73"/>
      <c r="E31" s="73"/>
      <c r="F31" s="74" t="s">
        <v>40</v>
      </c>
      <c r="G31" s="74"/>
      <c r="H31" s="83">
        <f>ROUND(SUM(H28:H30),5)</f>
        <v>15000</v>
      </c>
      <c r="I31" s="84">
        <f>ROUND(SUM(I28:I30),5)</f>
        <v>15000</v>
      </c>
      <c r="J31" s="85">
        <f>ROUND(SUM(J28:J30),5)</f>
        <v>15000</v>
      </c>
    </row>
    <row r="32" spans="1:12" ht="16.5" x14ac:dyDescent="0.55000000000000004">
      <c r="A32" s="73"/>
      <c r="B32" s="73"/>
      <c r="C32" s="73"/>
      <c r="D32" s="73"/>
      <c r="E32" s="73"/>
      <c r="F32" s="74" t="s">
        <v>41</v>
      </c>
      <c r="G32" s="74"/>
      <c r="H32" s="75">
        <v>7500</v>
      </c>
      <c r="I32" s="76">
        <v>7500</v>
      </c>
      <c r="J32" s="77">
        <v>7500</v>
      </c>
    </row>
    <row r="33" spans="1:18" ht="16.5" x14ac:dyDescent="0.55000000000000004">
      <c r="A33" s="73"/>
      <c r="B33" s="73"/>
      <c r="C33" s="73"/>
      <c r="D33" s="73"/>
      <c r="E33" s="73"/>
      <c r="F33" s="74" t="s">
        <v>42</v>
      </c>
      <c r="G33" s="74"/>
      <c r="H33" s="75">
        <v>6000</v>
      </c>
      <c r="I33" s="76">
        <v>6000</v>
      </c>
      <c r="J33" s="77">
        <v>6000</v>
      </c>
      <c r="R33" s="45"/>
    </row>
    <row r="34" spans="1:18" ht="16.5" x14ac:dyDescent="0.55000000000000004">
      <c r="A34" s="73"/>
      <c r="B34" s="73"/>
      <c r="C34" s="73"/>
      <c r="D34" s="73"/>
      <c r="E34" s="73"/>
      <c r="F34" s="74" t="s">
        <v>43</v>
      </c>
      <c r="G34" s="74"/>
      <c r="H34" s="75">
        <v>3000</v>
      </c>
      <c r="I34" s="76">
        <v>3000</v>
      </c>
      <c r="J34" s="77">
        <v>3000</v>
      </c>
    </row>
    <row r="35" spans="1:18" ht="16.5" x14ac:dyDescent="0.55000000000000004">
      <c r="A35" s="73"/>
      <c r="B35" s="73"/>
      <c r="C35" s="73"/>
      <c r="D35" s="73"/>
      <c r="E35" s="73"/>
      <c r="F35" s="74" t="s">
        <v>44</v>
      </c>
      <c r="G35" s="74"/>
      <c r="H35" s="75">
        <v>2000</v>
      </c>
      <c r="I35" s="76">
        <v>2000</v>
      </c>
      <c r="J35" s="77">
        <v>2000</v>
      </c>
    </row>
    <row r="36" spans="1:18" ht="16.5" x14ac:dyDescent="0.55000000000000004">
      <c r="A36" s="86"/>
      <c r="B36" s="86"/>
      <c r="C36" s="86"/>
      <c r="D36" s="86"/>
      <c r="E36" s="86"/>
      <c r="F36" s="87" t="s">
        <v>45</v>
      </c>
      <c r="G36" s="87"/>
      <c r="H36" s="88">
        <v>4500</v>
      </c>
      <c r="I36" s="76">
        <v>4500</v>
      </c>
      <c r="J36" s="77">
        <v>4500</v>
      </c>
    </row>
    <row r="37" spans="1:18" ht="16.5" x14ac:dyDescent="0.55000000000000004">
      <c r="A37" s="73"/>
      <c r="B37" s="73"/>
      <c r="C37" s="73"/>
      <c r="D37" s="73"/>
      <c r="E37" s="73"/>
      <c r="F37" s="74" t="s">
        <v>46</v>
      </c>
      <c r="G37" s="74"/>
      <c r="H37" s="75">
        <v>2000</v>
      </c>
      <c r="I37" s="76">
        <v>2000</v>
      </c>
      <c r="J37" s="77">
        <v>2000</v>
      </c>
    </row>
    <row r="38" spans="1:18" ht="16.5" x14ac:dyDescent="0.55000000000000004">
      <c r="A38" s="73"/>
      <c r="B38" s="73"/>
      <c r="C38" s="73"/>
      <c r="D38" s="73"/>
      <c r="E38" s="73"/>
      <c r="F38" s="74" t="s">
        <v>47</v>
      </c>
      <c r="G38" s="74"/>
      <c r="H38" s="75"/>
      <c r="I38" s="76"/>
      <c r="J38" s="77"/>
    </row>
    <row r="39" spans="1:18" s="45" customFormat="1" ht="16.5" x14ac:dyDescent="0.55000000000000004">
      <c r="A39" s="73"/>
      <c r="B39" s="73"/>
      <c r="C39" s="73"/>
      <c r="D39" s="73"/>
      <c r="E39" s="73" t="s">
        <v>48</v>
      </c>
      <c r="F39" s="74"/>
      <c r="G39" s="74"/>
      <c r="H39" s="89">
        <f>ROUND(SUM(H14:H16)+SUM(H20:H22)+H27+SUM(H30:H38),5)</f>
        <v>138050</v>
      </c>
      <c r="I39" s="90">
        <f>ROUND(SUM(I14:I16)+SUM(I20:I22)+I27+SUM(I30:I38),5)</f>
        <v>138050</v>
      </c>
      <c r="J39" s="91">
        <f>ROUND(SUM(J14:J16)+SUM(J20:J22)+J27+SUM(J30:J38),5)</f>
        <v>138050</v>
      </c>
    </row>
    <row r="40" spans="1:18" ht="16.5" x14ac:dyDescent="0.55000000000000004">
      <c r="A40" s="73"/>
      <c r="B40" s="73"/>
      <c r="C40" s="73"/>
      <c r="D40" s="73"/>
      <c r="E40" s="73" t="s">
        <v>49</v>
      </c>
      <c r="F40" s="74"/>
      <c r="G40" s="74"/>
      <c r="H40" s="75"/>
      <c r="I40" s="76"/>
      <c r="J40" s="77"/>
    </row>
    <row r="41" spans="1:18" ht="16.5" x14ac:dyDescent="0.55000000000000004">
      <c r="A41" s="73"/>
      <c r="B41" s="73"/>
      <c r="C41" s="73"/>
      <c r="D41" s="73"/>
      <c r="E41" s="73"/>
      <c r="F41" s="74" t="s">
        <v>50</v>
      </c>
      <c r="G41" s="74"/>
      <c r="H41" s="75"/>
      <c r="I41" s="76"/>
      <c r="J41" s="77"/>
    </row>
    <row r="42" spans="1:18" ht="16.5" x14ac:dyDescent="0.55000000000000004">
      <c r="A42" s="73"/>
      <c r="B42" s="73"/>
      <c r="C42" s="73"/>
      <c r="D42" s="73"/>
      <c r="E42" s="73"/>
      <c r="F42" s="74" t="s">
        <v>51</v>
      </c>
      <c r="G42" s="74"/>
      <c r="H42" s="75"/>
      <c r="I42" s="76"/>
      <c r="J42" s="77"/>
    </row>
    <row r="43" spans="1:18" ht="16.5" x14ac:dyDescent="0.55000000000000004">
      <c r="A43" s="73"/>
      <c r="B43" s="73"/>
      <c r="C43" s="73"/>
      <c r="D43" s="73"/>
      <c r="E43" s="73"/>
      <c r="F43" s="74" t="s">
        <v>52</v>
      </c>
      <c r="G43" s="74"/>
      <c r="H43" s="75"/>
      <c r="I43" s="76"/>
      <c r="J43" s="77"/>
    </row>
    <row r="44" spans="1:18" ht="16.5" x14ac:dyDescent="0.55000000000000004">
      <c r="A44" s="73"/>
      <c r="B44" s="73"/>
      <c r="C44" s="73"/>
      <c r="D44" s="73"/>
      <c r="E44" s="73"/>
      <c r="F44" s="74" t="s">
        <v>53</v>
      </c>
      <c r="G44" s="74"/>
      <c r="H44" s="75"/>
      <c r="I44" s="76"/>
      <c r="J44" s="77"/>
    </row>
    <row r="45" spans="1:18" s="45" customFormat="1" ht="16.5" x14ac:dyDescent="0.55000000000000004">
      <c r="A45" s="73"/>
      <c r="B45" s="73"/>
      <c r="C45" s="73"/>
      <c r="D45" s="73"/>
      <c r="E45" s="73" t="s">
        <v>54</v>
      </c>
      <c r="F45" s="74"/>
      <c r="G45" s="74"/>
      <c r="H45" s="75"/>
      <c r="I45" s="76"/>
      <c r="J45" s="77"/>
    </row>
    <row r="46" spans="1:18" ht="16.5" x14ac:dyDescent="0.55000000000000004">
      <c r="A46" s="73"/>
      <c r="B46" s="73"/>
      <c r="C46" s="73"/>
      <c r="D46" s="73"/>
      <c r="E46" s="73" t="s">
        <v>55</v>
      </c>
      <c r="F46" s="74"/>
      <c r="G46" s="74"/>
      <c r="H46" s="75"/>
      <c r="I46" s="76"/>
      <c r="J46" s="77"/>
    </row>
    <row r="47" spans="1:18" ht="16.5" x14ac:dyDescent="0.55000000000000004">
      <c r="A47" s="73"/>
      <c r="B47" s="73"/>
      <c r="C47" s="73"/>
      <c r="D47" s="73"/>
      <c r="E47" s="73"/>
      <c r="F47" s="74" t="s">
        <v>56</v>
      </c>
      <c r="G47" s="74"/>
      <c r="H47" s="75">
        <v>5219</v>
      </c>
      <c r="I47" s="76">
        <v>5219</v>
      </c>
      <c r="J47" s="77">
        <v>5219</v>
      </c>
    </row>
    <row r="48" spans="1:18" ht="16.5" x14ac:dyDescent="0.55000000000000004">
      <c r="A48" s="73"/>
      <c r="B48" s="73"/>
      <c r="C48" s="73"/>
      <c r="D48" s="73"/>
      <c r="E48" s="73"/>
      <c r="F48" s="74" t="s">
        <v>57</v>
      </c>
      <c r="G48" s="74"/>
      <c r="H48" s="75"/>
      <c r="I48" s="76"/>
      <c r="J48" s="77"/>
    </row>
    <row r="49" spans="1:11" ht="16.5" x14ac:dyDescent="0.55000000000000004">
      <c r="A49" s="73"/>
      <c r="B49" s="73"/>
      <c r="C49" s="73"/>
      <c r="D49" s="73"/>
      <c r="E49" s="73"/>
      <c r="F49" s="74"/>
      <c r="G49" s="74" t="s">
        <v>58</v>
      </c>
      <c r="H49" s="75">
        <v>2000</v>
      </c>
      <c r="I49" s="76">
        <v>2000</v>
      </c>
      <c r="J49" s="77">
        <v>2000</v>
      </c>
    </row>
    <row r="50" spans="1:11" ht="16.5" x14ac:dyDescent="0.55000000000000004">
      <c r="A50" s="73"/>
      <c r="B50" s="73"/>
      <c r="C50" s="73"/>
      <c r="D50" s="73"/>
      <c r="E50" s="73"/>
      <c r="F50" s="74"/>
      <c r="G50" s="74" t="s">
        <v>59</v>
      </c>
      <c r="H50" s="75"/>
      <c r="I50" s="76"/>
      <c r="J50" s="77"/>
    </row>
    <row r="51" spans="1:11" ht="16.5" x14ac:dyDescent="0.55000000000000004">
      <c r="A51" s="73"/>
      <c r="B51" s="73"/>
      <c r="C51" s="73"/>
      <c r="D51" s="73"/>
      <c r="E51" s="73"/>
      <c r="F51" s="74" t="s">
        <v>60</v>
      </c>
      <c r="G51" s="74"/>
      <c r="H51" s="83">
        <v>0</v>
      </c>
      <c r="I51" s="84">
        <v>0</v>
      </c>
      <c r="J51" s="85">
        <v>0</v>
      </c>
    </row>
    <row r="52" spans="1:11" ht="16.5" x14ac:dyDescent="0.55000000000000004">
      <c r="A52" s="86"/>
      <c r="B52" s="86"/>
      <c r="C52" s="86"/>
      <c r="D52" s="86"/>
      <c r="E52" s="86"/>
      <c r="F52" s="87" t="s">
        <v>61</v>
      </c>
      <c r="G52" s="87"/>
      <c r="H52" s="88"/>
      <c r="I52" s="76"/>
      <c r="J52" s="77"/>
    </row>
    <row r="53" spans="1:11" ht="16.5" x14ac:dyDescent="0.55000000000000004">
      <c r="A53" s="86"/>
      <c r="B53" s="86"/>
      <c r="C53" s="86"/>
      <c r="D53" s="86"/>
      <c r="E53" s="86"/>
      <c r="F53" s="87"/>
      <c r="G53" s="87" t="s">
        <v>62</v>
      </c>
      <c r="H53" s="92">
        <v>0</v>
      </c>
      <c r="I53" s="90">
        <v>0</v>
      </c>
      <c r="J53" s="91">
        <v>0</v>
      </c>
    </row>
    <row r="54" spans="1:11" ht="16.5" x14ac:dyDescent="0.55000000000000004">
      <c r="A54" s="86"/>
      <c r="B54" s="86"/>
      <c r="C54" s="86"/>
      <c r="D54" s="86"/>
      <c r="E54" s="86"/>
      <c r="F54" s="87"/>
      <c r="G54" s="87" t="s">
        <v>63</v>
      </c>
      <c r="H54" s="88">
        <v>0</v>
      </c>
      <c r="I54" s="76">
        <v>0</v>
      </c>
      <c r="J54" s="77">
        <v>0</v>
      </c>
    </row>
    <row r="55" spans="1:11" ht="16.5" x14ac:dyDescent="0.55000000000000004">
      <c r="A55" s="73"/>
      <c r="B55" s="73"/>
      <c r="C55" s="73"/>
      <c r="D55" s="73"/>
      <c r="E55" s="73"/>
      <c r="F55" s="74" t="s">
        <v>64</v>
      </c>
      <c r="G55" s="74"/>
      <c r="H55" s="78">
        <v>0</v>
      </c>
      <c r="I55" s="79">
        <v>0</v>
      </c>
      <c r="J55" s="80">
        <v>0</v>
      </c>
    </row>
    <row r="56" spans="1:11" ht="16.5" x14ac:dyDescent="0.55000000000000004">
      <c r="A56" s="73"/>
      <c r="B56" s="73"/>
      <c r="C56" s="73"/>
      <c r="D56" s="73"/>
      <c r="E56" s="73"/>
      <c r="F56" s="74" t="s">
        <v>65</v>
      </c>
      <c r="G56" s="74"/>
      <c r="H56" s="75"/>
      <c r="I56" s="76"/>
      <c r="J56" s="77"/>
    </row>
    <row r="57" spans="1:11" s="45" customFormat="1" ht="16.5" x14ac:dyDescent="0.55000000000000004">
      <c r="A57" s="73"/>
      <c r="B57" s="73"/>
      <c r="C57" s="73"/>
      <c r="D57" s="73"/>
      <c r="E57" s="73" t="s">
        <v>66</v>
      </c>
      <c r="F57" s="74"/>
      <c r="G57" s="74"/>
      <c r="H57" s="78">
        <f>ROUND(SUM(H46:H49)+H51+SUM(H55:H56),5)</f>
        <v>7219</v>
      </c>
      <c r="I57" s="79">
        <f>ROUND(SUM(I46:I49)+I51+SUM(I55:I56),5)</f>
        <v>7219</v>
      </c>
      <c r="J57" s="80">
        <f>ROUND(SUM(J46:J49)+J51+SUM(J55:J56),5)</f>
        <v>7219</v>
      </c>
    </row>
    <row r="58" spans="1:11" ht="16.5" x14ac:dyDescent="0.55000000000000004">
      <c r="A58" s="73"/>
      <c r="B58" s="73"/>
      <c r="C58" s="73"/>
      <c r="D58" s="73"/>
      <c r="E58" s="73" t="s">
        <v>67</v>
      </c>
      <c r="F58" s="74"/>
      <c r="G58" s="74"/>
      <c r="H58" s="75"/>
      <c r="I58" s="76"/>
      <c r="J58" s="77"/>
    </row>
    <row r="59" spans="1:11" ht="16.5" x14ac:dyDescent="0.55000000000000004">
      <c r="A59" s="73"/>
      <c r="B59" s="73"/>
      <c r="C59" s="73"/>
      <c r="D59" s="73"/>
      <c r="E59" s="73"/>
      <c r="F59" s="74" t="s">
        <v>321</v>
      </c>
      <c r="G59" s="73"/>
      <c r="H59" s="75">
        <v>75040</v>
      </c>
      <c r="I59" s="76">
        <f>SUM(53.6*1100)</f>
        <v>58960</v>
      </c>
      <c r="J59" s="77">
        <f>SUM(53.6*1700)</f>
        <v>91120</v>
      </c>
    </row>
    <row r="60" spans="1:11" ht="16.5" x14ac:dyDescent="0.55000000000000004">
      <c r="A60" s="73"/>
      <c r="B60" s="73"/>
      <c r="C60" s="73"/>
      <c r="D60" s="73"/>
      <c r="E60" s="73"/>
      <c r="F60" s="74" t="s">
        <v>68</v>
      </c>
      <c r="G60" s="74"/>
      <c r="H60" s="75">
        <v>5000</v>
      </c>
      <c r="I60" s="76">
        <v>5000</v>
      </c>
      <c r="J60" s="77">
        <v>5000</v>
      </c>
    </row>
    <row r="61" spans="1:11" ht="16.5" x14ac:dyDescent="0.55000000000000004">
      <c r="A61" s="73"/>
      <c r="B61" s="73"/>
      <c r="C61" s="73"/>
      <c r="D61" s="73"/>
      <c r="E61" s="73"/>
      <c r="F61" s="74" t="s">
        <v>331</v>
      </c>
      <c r="G61" s="93"/>
      <c r="H61" s="75">
        <v>7000</v>
      </c>
      <c r="I61" s="76">
        <v>7000</v>
      </c>
      <c r="J61" s="77">
        <v>7000</v>
      </c>
    </row>
    <row r="62" spans="1:11" ht="16.5" x14ac:dyDescent="0.55000000000000004">
      <c r="A62" s="73"/>
      <c r="B62" s="73"/>
      <c r="C62" s="73"/>
      <c r="D62" s="73"/>
      <c r="E62" s="73"/>
      <c r="F62" s="74" t="s">
        <v>69</v>
      </c>
      <c r="G62" s="74"/>
      <c r="H62" s="75">
        <v>30000</v>
      </c>
      <c r="I62" s="76">
        <v>30000</v>
      </c>
      <c r="J62" s="77">
        <v>30000</v>
      </c>
      <c r="K62" s="44"/>
    </row>
    <row r="63" spans="1:11" ht="16.5" x14ac:dyDescent="0.55000000000000004">
      <c r="A63" s="73"/>
      <c r="B63" s="73"/>
      <c r="C63" s="73"/>
      <c r="D63" s="73"/>
      <c r="E63" s="73"/>
      <c r="F63" s="74" t="s">
        <v>310</v>
      </c>
      <c r="G63" s="74"/>
      <c r="H63" s="75">
        <v>8904</v>
      </c>
      <c r="I63" s="76">
        <f>SUM(6.36*1100)</f>
        <v>6996</v>
      </c>
      <c r="J63" s="77">
        <f>SUM(6.36*1700)</f>
        <v>10812</v>
      </c>
    </row>
    <row r="64" spans="1:11" s="45" customFormat="1" ht="16.5" x14ac:dyDescent="0.55000000000000004">
      <c r="A64" s="73"/>
      <c r="B64" s="73"/>
      <c r="C64" s="73"/>
      <c r="D64" s="73"/>
      <c r="E64" s="73" t="s">
        <v>70</v>
      </c>
      <c r="F64" s="74"/>
      <c r="G64" s="74"/>
      <c r="H64" s="89">
        <f>ROUND(SUM(H58:H63),5)</f>
        <v>125944</v>
      </c>
      <c r="I64" s="90">
        <f>ROUND(SUM(I58:I63),5)</f>
        <v>107956</v>
      </c>
      <c r="J64" s="91">
        <f>ROUND(SUM(J58:J63),5)</f>
        <v>143932</v>
      </c>
    </row>
    <row r="65" spans="1:10" ht="16.5" x14ac:dyDescent="0.55000000000000004">
      <c r="A65" s="73"/>
      <c r="B65" s="73"/>
      <c r="C65" s="73"/>
      <c r="D65" s="73"/>
      <c r="E65" s="73" t="s">
        <v>314</v>
      </c>
      <c r="F65" s="74"/>
      <c r="G65" s="74"/>
      <c r="H65" s="75"/>
      <c r="I65" s="76"/>
      <c r="J65" s="77"/>
    </row>
    <row r="66" spans="1:10" ht="16.5" x14ac:dyDescent="0.55000000000000004">
      <c r="A66" s="73"/>
      <c r="B66" s="73"/>
      <c r="C66" s="73"/>
      <c r="D66" s="73"/>
      <c r="E66" s="73"/>
      <c r="F66" s="74" t="s">
        <v>71</v>
      </c>
      <c r="G66" s="74"/>
      <c r="H66" s="75"/>
      <c r="I66" s="76"/>
      <c r="J66" s="77"/>
    </row>
    <row r="67" spans="1:10" ht="16.5" x14ac:dyDescent="0.55000000000000004">
      <c r="A67" s="73"/>
      <c r="B67" s="73"/>
      <c r="C67" s="73"/>
      <c r="D67" s="73"/>
      <c r="E67" s="73"/>
      <c r="F67" s="74" t="s">
        <v>72</v>
      </c>
      <c r="G67" s="74"/>
      <c r="H67" s="75"/>
      <c r="I67" s="76"/>
      <c r="J67" s="77"/>
    </row>
    <row r="68" spans="1:10" ht="16.5" x14ac:dyDescent="0.55000000000000004">
      <c r="A68" s="73"/>
      <c r="B68" s="73"/>
      <c r="C68" s="73"/>
      <c r="D68" s="73"/>
      <c r="E68" s="73"/>
      <c r="F68" s="74" t="s">
        <v>73</v>
      </c>
      <c r="G68" s="74"/>
      <c r="H68" s="75"/>
      <c r="I68" s="76"/>
      <c r="J68" s="77"/>
    </row>
    <row r="69" spans="1:10" ht="16.5" x14ac:dyDescent="0.55000000000000004">
      <c r="A69" s="73"/>
      <c r="B69" s="73"/>
      <c r="C69" s="73"/>
      <c r="D69" s="73"/>
      <c r="E69" s="73"/>
      <c r="F69" s="74" t="s">
        <v>74</v>
      </c>
      <c r="G69" s="74"/>
      <c r="H69" s="89">
        <v>0</v>
      </c>
      <c r="I69" s="90">
        <v>0</v>
      </c>
      <c r="J69" s="91">
        <v>0</v>
      </c>
    </row>
    <row r="70" spans="1:10" ht="16.5" x14ac:dyDescent="0.55000000000000004">
      <c r="A70" s="73"/>
      <c r="B70" s="73"/>
      <c r="C70" s="73"/>
      <c r="D70" s="86"/>
      <c r="E70" s="86"/>
      <c r="F70" s="87" t="s">
        <v>75</v>
      </c>
      <c r="G70" s="87"/>
      <c r="H70" s="88" t="s">
        <v>339</v>
      </c>
      <c r="I70" s="76" t="s">
        <v>339</v>
      </c>
      <c r="J70" s="77" t="s">
        <v>339</v>
      </c>
    </row>
    <row r="71" spans="1:10" ht="16.5" x14ac:dyDescent="0.55000000000000004">
      <c r="A71" s="73"/>
      <c r="B71" s="73"/>
      <c r="C71" s="73"/>
      <c r="D71" s="73"/>
      <c r="E71" s="73"/>
      <c r="F71" s="74" t="s">
        <v>76</v>
      </c>
      <c r="G71" s="74"/>
      <c r="H71" s="89">
        <v>0</v>
      </c>
      <c r="I71" s="90">
        <v>0</v>
      </c>
      <c r="J71" s="91">
        <v>0</v>
      </c>
    </row>
    <row r="72" spans="1:10" s="45" customFormat="1" ht="16.5" x14ac:dyDescent="0.55000000000000004">
      <c r="A72" s="73"/>
      <c r="B72" s="73"/>
      <c r="C72" s="73"/>
      <c r="D72" s="73"/>
      <c r="E72" s="73" t="s">
        <v>332</v>
      </c>
      <c r="F72" s="74"/>
      <c r="G72" s="74"/>
      <c r="H72" s="89">
        <f>ROUND(SUM(H65:H71),5)</f>
        <v>0</v>
      </c>
      <c r="I72" s="90">
        <f>ROUND(SUM(I65:I71),5)</f>
        <v>0</v>
      </c>
      <c r="J72" s="91">
        <f>ROUND(SUM(J65:J71),5)</f>
        <v>0</v>
      </c>
    </row>
    <row r="73" spans="1:10" ht="16.5" x14ac:dyDescent="0.55000000000000004">
      <c r="A73" s="73"/>
      <c r="B73" s="73"/>
      <c r="C73" s="73"/>
      <c r="D73" s="73"/>
      <c r="E73" s="73" t="s">
        <v>315</v>
      </c>
      <c r="F73" s="74"/>
      <c r="G73" s="74"/>
      <c r="H73" s="75"/>
      <c r="I73" s="76"/>
      <c r="J73" s="77"/>
    </row>
    <row r="74" spans="1:10" ht="16.5" x14ac:dyDescent="0.55000000000000004">
      <c r="A74" s="73"/>
      <c r="B74" s="73"/>
      <c r="C74" s="73"/>
      <c r="D74" s="73"/>
      <c r="E74" s="73"/>
      <c r="F74" s="74" t="s">
        <v>336</v>
      </c>
      <c r="G74" s="74"/>
      <c r="H74" s="75">
        <v>38630</v>
      </c>
      <c r="I74" s="76">
        <v>30900</v>
      </c>
      <c r="J74" s="77">
        <v>46350</v>
      </c>
    </row>
    <row r="75" spans="1:10" ht="16.5" x14ac:dyDescent="0.55000000000000004">
      <c r="A75" s="73"/>
      <c r="B75" s="73"/>
      <c r="C75" s="73"/>
      <c r="D75" s="73"/>
      <c r="E75" s="73"/>
      <c r="F75" s="74" t="s">
        <v>337</v>
      </c>
      <c r="G75" s="74"/>
      <c r="H75" s="75">
        <v>0</v>
      </c>
      <c r="I75" s="76">
        <v>0</v>
      </c>
      <c r="J75" s="77">
        <v>0</v>
      </c>
    </row>
    <row r="76" spans="1:10" ht="16.5" x14ac:dyDescent="0.55000000000000004">
      <c r="A76" s="73"/>
      <c r="B76" s="73"/>
      <c r="C76" s="73"/>
      <c r="D76" s="73"/>
      <c r="E76" s="73"/>
      <c r="F76" s="74" t="s">
        <v>324</v>
      </c>
      <c r="G76" s="74"/>
      <c r="H76" s="75">
        <v>0</v>
      </c>
      <c r="I76" s="76">
        <v>0</v>
      </c>
      <c r="J76" s="77">
        <v>0</v>
      </c>
    </row>
    <row r="77" spans="1:10" ht="16.5" x14ac:dyDescent="0.55000000000000004">
      <c r="A77" s="73"/>
      <c r="B77" s="73"/>
      <c r="C77" s="73"/>
      <c r="D77" s="73"/>
      <c r="E77" s="73"/>
      <c r="F77" s="74" t="s">
        <v>316</v>
      </c>
      <c r="G77" s="74"/>
      <c r="H77" s="75">
        <v>23950</v>
      </c>
      <c r="I77" s="76">
        <v>23950</v>
      </c>
      <c r="J77" s="77">
        <v>28740</v>
      </c>
    </row>
    <row r="78" spans="1:10" ht="16.5" x14ac:dyDescent="0.55000000000000004">
      <c r="A78" s="73"/>
      <c r="B78" s="73"/>
      <c r="C78" s="73"/>
      <c r="D78" s="73"/>
      <c r="E78" s="73"/>
      <c r="F78" s="74" t="s">
        <v>323</v>
      </c>
      <c r="G78" s="74"/>
      <c r="H78" s="75">
        <v>0</v>
      </c>
      <c r="I78" s="76">
        <v>0</v>
      </c>
      <c r="J78" s="77">
        <v>0</v>
      </c>
    </row>
    <row r="79" spans="1:10" ht="16.5" x14ac:dyDescent="0.55000000000000004">
      <c r="A79" s="73"/>
      <c r="B79" s="73"/>
      <c r="C79" s="73"/>
      <c r="D79" s="73"/>
      <c r="E79" s="73"/>
      <c r="F79" s="74" t="s">
        <v>309</v>
      </c>
      <c r="G79" s="74"/>
      <c r="H79" s="75">
        <v>5000</v>
      </c>
      <c r="I79" s="76">
        <v>5000</v>
      </c>
      <c r="J79" s="77">
        <v>5000</v>
      </c>
    </row>
    <row r="80" spans="1:10" ht="16.5" x14ac:dyDescent="0.55000000000000004">
      <c r="A80" s="73"/>
      <c r="B80" s="73"/>
      <c r="C80" s="73"/>
      <c r="D80" s="73"/>
      <c r="E80" s="73"/>
      <c r="F80" s="74" t="s">
        <v>77</v>
      </c>
      <c r="G80" s="74"/>
      <c r="H80" s="75">
        <v>0</v>
      </c>
      <c r="I80" s="76">
        <v>0</v>
      </c>
      <c r="J80" s="77">
        <v>0</v>
      </c>
    </row>
    <row r="81" spans="1:10" s="45" customFormat="1" ht="16.5" x14ac:dyDescent="0.55000000000000004">
      <c r="A81" s="73"/>
      <c r="B81" s="73"/>
      <c r="C81" s="73"/>
      <c r="D81" s="73"/>
      <c r="E81" s="73" t="s">
        <v>333</v>
      </c>
      <c r="F81" s="74"/>
      <c r="G81" s="74"/>
      <c r="H81" s="89">
        <f>ROUND(SUM(H73:H80),5)</f>
        <v>67580</v>
      </c>
      <c r="I81" s="90">
        <f>ROUND(SUM(I73:I80),5)</f>
        <v>59850</v>
      </c>
      <c r="J81" s="91">
        <f>ROUND(SUM(J73:J80),5)</f>
        <v>80090</v>
      </c>
    </row>
    <row r="82" spans="1:10" ht="16.5" x14ac:dyDescent="0.55000000000000004">
      <c r="A82" s="73"/>
      <c r="B82" s="73"/>
      <c r="C82" s="73"/>
      <c r="D82" s="73"/>
      <c r="E82" s="73" t="s">
        <v>328</v>
      </c>
      <c r="F82" s="74"/>
      <c r="G82" s="74"/>
      <c r="H82" s="75"/>
      <c r="I82" s="76"/>
      <c r="J82" s="77"/>
    </row>
    <row r="83" spans="1:10" ht="16.2" x14ac:dyDescent="0.55000000000000004">
      <c r="A83" s="74"/>
      <c r="B83" s="74"/>
      <c r="C83" s="74"/>
      <c r="D83" s="74"/>
      <c r="E83" s="74"/>
      <c r="F83" s="74" t="s">
        <v>325</v>
      </c>
      <c r="G83" s="74"/>
      <c r="H83" s="75">
        <v>38630</v>
      </c>
      <c r="I83" s="76">
        <v>30900</v>
      </c>
      <c r="J83" s="77">
        <v>46350</v>
      </c>
    </row>
    <row r="84" spans="1:10" ht="16.2" x14ac:dyDescent="0.55000000000000004">
      <c r="A84" s="74"/>
      <c r="B84" s="74"/>
      <c r="C84" s="74"/>
      <c r="D84" s="74"/>
      <c r="E84" s="74"/>
      <c r="F84" s="74" t="s">
        <v>326</v>
      </c>
      <c r="G84" s="74"/>
      <c r="H84" s="75">
        <v>103036</v>
      </c>
      <c r="I84" s="76">
        <f>SUM(68.69*1200)</f>
        <v>82428</v>
      </c>
      <c r="J84" s="77">
        <f>SUM(68.69*1800)</f>
        <v>123642</v>
      </c>
    </row>
    <row r="85" spans="1:10" ht="16.5" x14ac:dyDescent="0.55000000000000004">
      <c r="A85" s="73"/>
      <c r="B85" s="73"/>
      <c r="C85" s="73"/>
      <c r="D85" s="74"/>
      <c r="E85" s="74"/>
      <c r="F85" s="74" t="s">
        <v>322</v>
      </c>
      <c r="G85" s="74"/>
      <c r="H85" s="75">
        <v>0</v>
      </c>
      <c r="I85" s="76">
        <v>0</v>
      </c>
      <c r="J85" s="77">
        <v>0</v>
      </c>
    </row>
    <row r="86" spans="1:10" ht="16.5" x14ac:dyDescent="0.55000000000000004">
      <c r="A86" s="73"/>
      <c r="B86" s="73"/>
      <c r="C86" s="73"/>
      <c r="D86" s="74"/>
      <c r="E86" s="74"/>
      <c r="F86" s="74" t="s">
        <v>317</v>
      </c>
      <c r="G86" s="74"/>
      <c r="H86" s="75">
        <v>39405</v>
      </c>
      <c r="I86" s="76">
        <f>SUM(26.27*1200)</f>
        <v>31524</v>
      </c>
      <c r="J86" s="77">
        <f>SUM(26.27*1800)</f>
        <v>47286</v>
      </c>
    </row>
    <row r="87" spans="1:10" ht="16.5" x14ac:dyDescent="0.55000000000000004">
      <c r="A87" s="73"/>
      <c r="B87" s="73"/>
      <c r="C87" s="73"/>
      <c r="D87" s="73"/>
      <c r="E87" s="73"/>
      <c r="F87" s="74" t="s">
        <v>78</v>
      </c>
      <c r="G87" s="74"/>
      <c r="H87" s="75">
        <v>5000</v>
      </c>
      <c r="I87" s="76">
        <v>5000</v>
      </c>
      <c r="J87" s="77">
        <v>5000</v>
      </c>
    </row>
    <row r="88" spans="1:10" ht="16.5" x14ac:dyDescent="0.55000000000000004">
      <c r="A88" s="73"/>
      <c r="B88" s="73"/>
      <c r="C88" s="73"/>
      <c r="D88" s="73"/>
      <c r="E88" s="73"/>
      <c r="F88" s="74" t="s">
        <v>334</v>
      </c>
      <c r="G88" s="74"/>
      <c r="H88" s="75">
        <v>0</v>
      </c>
      <c r="I88" s="76">
        <v>0</v>
      </c>
      <c r="J88" s="77">
        <v>0</v>
      </c>
    </row>
    <row r="89" spans="1:10" s="45" customFormat="1" ht="16.5" x14ac:dyDescent="0.55000000000000004">
      <c r="A89" s="73"/>
      <c r="B89" s="73"/>
      <c r="C89" s="73"/>
      <c r="D89" s="73"/>
      <c r="E89" s="73" t="s">
        <v>335</v>
      </c>
      <c r="F89" s="74"/>
      <c r="G89" s="74"/>
      <c r="H89" s="89">
        <f>ROUND(SUM(H82:H88),5)</f>
        <v>186071</v>
      </c>
      <c r="I89" s="90">
        <f>ROUND(SUM(I82:I88),5)</f>
        <v>149852</v>
      </c>
      <c r="J89" s="91">
        <f>ROUND(SUM(J82:J88),5)</f>
        <v>222278</v>
      </c>
    </row>
    <row r="90" spans="1:10" ht="16.5" x14ac:dyDescent="0.55000000000000004">
      <c r="A90" s="73"/>
      <c r="B90" s="73"/>
      <c r="C90" s="73"/>
      <c r="D90" s="73"/>
      <c r="E90" s="73" t="s">
        <v>329</v>
      </c>
      <c r="F90" s="74"/>
      <c r="G90" s="74"/>
      <c r="H90" s="75"/>
      <c r="I90" s="76"/>
      <c r="J90" s="77"/>
    </row>
    <row r="91" spans="1:10" ht="16.5" x14ac:dyDescent="0.55000000000000004">
      <c r="A91" s="73"/>
      <c r="B91" s="73"/>
      <c r="C91" s="73"/>
      <c r="D91" s="73"/>
      <c r="E91" s="73"/>
      <c r="F91" s="74" t="s">
        <v>327</v>
      </c>
      <c r="G91" s="73"/>
      <c r="H91" s="75">
        <v>8324</v>
      </c>
      <c r="I91" s="76">
        <f>SUM(6.93*900)</f>
        <v>6237</v>
      </c>
      <c r="J91" s="77">
        <f>SUM(6.93*1500)</f>
        <v>10395</v>
      </c>
    </row>
    <row r="92" spans="1:10" ht="16.5" x14ac:dyDescent="0.55000000000000004">
      <c r="A92" s="73"/>
      <c r="B92" s="73"/>
      <c r="C92" s="73"/>
      <c r="D92" s="73"/>
      <c r="E92" s="73"/>
      <c r="F92" s="74" t="s">
        <v>79</v>
      </c>
      <c r="G92" s="74"/>
      <c r="H92" s="75"/>
      <c r="I92" s="76"/>
      <c r="J92" s="77"/>
    </row>
    <row r="93" spans="1:10" ht="16.5" x14ac:dyDescent="0.55000000000000004">
      <c r="A93" s="73"/>
      <c r="B93" s="73"/>
      <c r="C93" s="73"/>
      <c r="D93" s="73"/>
      <c r="E93" s="73"/>
      <c r="F93" s="74" t="s">
        <v>80</v>
      </c>
      <c r="G93" s="74"/>
      <c r="H93" s="89">
        <v>0</v>
      </c>
      <c r="I93" s="90">
        <v>0</v>
      </c>
      <c r="J93" s="91">
        <v>0</v>
      </c>
    </row>
    <row r="94" spans="1:10" ht="16.5" x14ac:dyDescent="0.55000000000000004">
      <c r="A94" s="73"/>
      <c r="B94" s="73"/>
      <c r="C94" s="73"/>
      <c r="D94" s="73"/>
      <c r="E94" s="73"/>
      <c r="F94" s="74" t="s">
        <v>330</v>
      </c>
      <c r="G94" s="74"/>
      <c r="H94" s="75">
        <v>0</v>
      </c>
      <c r="I94" s="76">
        <v>0</v>
      </c>
      <c r="J94" s="77">
        <v>0</v>
      </c>
    </row>
    <row r="95" spans="1:10" s="45" customFormat="1" ht="16.5" x14ac:dyDescent="0.55000000000000004">
      <c r="A95" s="73"/>
      <c r="B95" s="73"/>
      <c r="C95" s="73"/>
      <c r="D95" s="73"/>
      <c r="E95" s="73" t="s">
        <v>338</v>
      </c>
      <c r="F95" s="74"/>
      <c r="G95" s="74"/>
      <c r="H95" s="89">
        <f>ROUND(SUM(H90:H94),5)</f>
        <v>8324</v>
      </c>
      <c r="I95" s="90">
        <f>ROUND(SUM(I90:I94),5)</f>
        <v>6237</v>
      </c>
      <c r="J95" s="91">
        <f>ROUND(SUM(J90:J94),5)</f>
        <v>10395</v>
      </c>
    </row>
    <row r="96" spans="1:10" ht="16.5" x14ac:dyDescent="0.55000000000000004">
      <c r="A96" s="73"/>
      <c r="B96" s="73"/>
      <c r="C96" s="73"/>
      <c r="D96" s="73"/>
      <c r="E96" s="73" t="s">
        <v>81</v>
      </c>
      <c r="F96" s="74"/>
      <c r="G96" s="74"/>
      <c r="H96" s="75"/>
      <c r="I96" s="76"/>
      <c r="J96" s="77"/>
    </row>
    <row r="97" spans="1:10" ht="16.5" x14ac:dyDescent="0.55000000000000004">
      <c r="A97" s="73"/>
      <c r="B97" s="73"/>
      <c r="C97" s="73"/>
      <c r="D97" s="73"/>
      <c r="E97" s="73"/>
      <c r="F97" s="74" t="s">
        <v>82</v>
      </c>
      <c r="G97" s="74"/>
      <c r="H97" s="89">
        <v>12000</v>
      </c>
      <c r="I97" s="90">
        <v>12000</v>
      </c>
      <c r="J97" s="91">
        <v>12000</v>
      </c>
    </row>
    <row r="98" spans="1:10" ht="16.5" x14ac:dyDescent="0.55000000000000004">
      <c r="A98" s="73"/>
      <c r="B98" s="73"/>
      <c r="C98" s="73"/>
      <c r="D98" s="73"/>
      <c r="E98" s="73"/>
      <c r="F98" s="74" t="s">
        <v>83</v>
      </c>
      <c r="G98" s="74"/>
      <c r="H98" s="75">
        <v>0</v>
      </c>
      <c r="I98" s="76">
        <v>0</v>
      </c>
      <c r="J98" s="77">
        <v>0</v>
      </c>
    </row>
    <row r="99" spans="1:10" ht="16.5" x14ac:dyDescent="0.55000000000000004">
      <c r="A99" s="73"/>
      <c r="B99" s="73"/>
      <c r="C99" s="73"/>
      <c r="D99" s="73"/>
      <c r="E99" s="73"/>
      <c r="F99" s="74" t="s">
        <v>313</v>
      </c>
      <c r="G99" s="74"/>
      <c r="H99" s="75">
        <v>80600</v>
      </c>
      <c r="I99" s="76">
        <v>80600</v>
      </c>
      <c r="J99" s="77">
        <v>80600</v>
      </c>
    </row>
    <row r="100" spans="1:10" ht="16.5" x14ac:dyDescent="0.55000000000000004">
      <c r="A100" s="73"/>
      <c r="B100" s="73"/>
      <c r="C100" s="73"/>
      <c r="D100" s="73"/>
      <c r="E100" s="73"/>
      <c r="F100" s="74" t="s">
        <v>84</v>
      </c>
      <c r="G100" s="74"/>
      <c r="H100" s="75">
        <v>0</v>
      </c>
      <c r="I100" s="76">
        <v>0</v>
      </c>
      <c r="J100" s="77">
        <v>0</v>
      </c>
    </row>
    <row r="101" spans="1:10" ht="16.5" x14ac:dyDescent="0.55000000000000004">
      <c r="A101" s="73"/>
      <c r="B101" s="73"/>
      <c r="C101" s="73"/>
      <c r="D101" s="73"/>
      <c r="E101" s="73"/>
      <c r="F101" s="74" t="s">
        <v>308</v>
      </c>
      <c r="G101" s="74"/>
      <c r="H101" s="75">
        <v>2000</v>
      </c>
      <c r="I101" s="76">
        <v>2000</v>
      </c>
      <c r="J101" s="77">
        <v>2000</v>
      </c>
    </row>
    <row r="102" spans="1:10" s="45" customFormat="1" ht="16.5" x14ac:dyDescent="0.55000000000000004">
      <c r="A102" s="73"/>
      <c r="B102" s="73"/>
      <c r="C102" s="73"/>
      <c r="D102" s="73"/>
      <c r="E102" s="73" t="s">
        <v>85</v>
      </c>
      <c r="F102" s="74"/>
      <c r="G102" s="74"/>
      <c r="H102" s="89">
        <f>ROUND(SUM(H96:H101),5)</f>
        <v>94600</v>
      </c>
      <c r="I102" s="90">
        <f>ROUND(SUM(I96:I101),5)</f>
        <v>94600</v>
      </c>
      <c r="J102" s="91">
        <f>ROUND(SUM(J96:J101),5)</f>
        <v>94600</v>
      </c>
    </row>
    <row r="103" spans="1:10" ht="16.5" x14ac:dyDescent="0.55000000000000004">
      <c r="A103" s="73"/>
      <c r="B103" s="73"/>
      <c r="C103" s="73"/>
      <c r="D103" s="73"/>
      <c r="E103" s="73" t="s">
        <v>86</v>
      </c>
      <c r="F103" s="74"/>
      <c r="G103" s="74"/>
      <c r="H103" s="75"/>
      <c r="I103" s="76"/>
      <c r="J103" s="77"/>
    </row>
    <row r="104" spans="1:10" ht="16.5" x14ac:dyDescent="0.55000000000000004">
      <c r="A104" s="73"/>
      <c r="B104" s="73"/>
      <c r="C104" s="73"/>
      <c r="D104" s="73"/>
      <c r="E104" s="73"/>
      <c r="F104" s="74" t="s">
        <v>87</v>
      </c>
      <c r="G104" s="74"/>
      <c r="H104" s="75"/>
      <c r="I104" s="76"/>
      <c r="J104" s="77"/>
    </row>
    <row r="105" spans="1:10" ht="16.5" x14ac:dyDescent="0.55000000000000004">
      <c r="A105" s="73"/>
      <c r="B105" s="73"/>
      <c r="C105" s="73"/>
      <c r="D105" s="73"/>
      <c r="E105" s="73"/>
      <c r="F105" s="74"/>
      <c r="G105" s="74" t="s">
        <v>88</v>
      </c>
      <c r="H105" s="75">
        <v>6000</v>
      </c>
      <c r="I105" s="76">
        <v>6000</v>
      </c>
      <c r="J105" s="77">
        <v>6000</v>
      </c>
    </row>
    <row r="106" spans="1:10" ht="16.5" x14ac:dyDescent="0.55000000000000004">
      <c r="A106" s="73"/>
      <c r="B106" s="73"/>
      <c r="C106" s="73"/>
      <c r="D106" s="73"/>
      <c r="E106" s="73"/>
      <c r="F106" s="74"/>
      <c r="G106" s="74" t="s">
        <v>89</v>
      </c>
      <c r="H106" s="75">
        <v>4000</v>
      </c>
      <c r="I106" s="76">
        <v>4000</v>
      </c>
      <c r="J106" s="77">
        <v>4000</v>
      </c>
    </row>
    <row r="107" spans="1:10" ht="16.5" x14ac:dyDescent="0.55000000000000004">
      <c r="A107" s="73"/>
      <c r="B107" s="73"/>
      <c r="C107" s="73"/>
      <c r="D107" s="73"/>
      <c r="E107" s="73"/>
      <c r="F107" s="74" t="s">
        <v>90</v>
      </c>
      <c r="G107" s="74"/>
      <c r="H107" s="75">
        <v>10000</v>
      </c>
      <c r="I107" s="76">
        <v>10000</v>
      </c>
      <c r="J107" s="77">
        <v>10000</v>
      </c>
    </row>
    <row r="108" spans="1:10" ht="16.5" x14ac:dyDescent="0.55000000000000004">
      <c r="A108" s="73"/>
      <c r="B108" s="73"/>
      <c r="C108" s="73"/>
      <c r="D108" s="73"/>
      <c r="E108" s="73"/>
      <c r="F108" s="74" t="s">
        <v>91</v>
      </c>
      <c r="G108" s="74"/>
      <c r="H108" s="75"/>
      <c r="I108" s="76"/>
      <c r="J108" s="77"/>
    </row>
    <row r="109" spans="1:10" ht="16.5" x14ac:dyDescent="0.55000000000000004">
      <c r="A109" s="73"/>
      <c r="B109" s="73"/>
      <c r="C109" s="73"/>
      <c r="D109" s="73"/>
      <c r="E109" s="73"/>
      <c r="F109" s="74"/>
      <c r="G109" s="74" t="s">
        <v>92</v>
      </c>
      <c r="H109" s="75">
        <v>2000</v>
      </c>
      <c r="I109" s="76">
        <v>2000</v>
      </c>
      <c r="J109" s="77">
        <v>2000</v>
      </c>
    </row>
    <row r="110" spans="1:10" ht="16.5" x14ac:dyDescent="0.55000000000000004">
      <c r="A110" s="73"/>
      <c r="B110" s="73"/>
      <c r="C110" s="73"/>
      <c r="D110" s="73"/>
      <c r="E110" s="73"/>
      <c r="F110" s="74"/>
      <c r="G110" s="74" t="s">
        <v>93</v>
      </c>
      <c r="H110" s="75">
        <v>1000</v>
      </c>
      <c r="I110" s="76">
        <v>1000</v>
      </c>
      <c r="J110" s="77">
        <v>1000</v>
      </c>
    </row>
    <row r="111" spans="1:10" ht="16.5" x14ac:dyDescent="0.55000000000000004">
      <c r="A111" s="73"/>
      <c r="B111" s="73"/>
      <c r="C111" s="73"/>
      <c r="D111" s="73"/>
      <c r="E111" s="73"/>
      <c r="F111" s="74" t="s">
        <v>94</v>
      </c>
      <c r="G111" s="74"/>
      <c r="H111" s="75"/>
      <c r="I111" s="76"/>
      <c r="J111" s="77"/>
    </row>
    <row r="112" spans="1:10" ht="16.5" x14ac:dyDescent="0.55000000000000004">
      <c r="A112" s="73"/>
      <c r="B112" s="73"/>
      <c r="C112" s="73"/>
      <c r="D112" s="73"/>
      <c r="E112" s="73"/>
      <c r="F112" s="74" t="s">
        <v>95</v>
      </c>
      <c r="G112" s="74"/>
      <c r="H112" s="75">
        <v>350</v>
      </c>
      <c r="I112" s="76">
        <v>350</v>
      </c>
      <c r="J112" s="77">
        <v>350</v>
      </c>
    </row>
    <row r="113" spans="1:10" ht="16.5" x14ac:dyDescent="0.55000000000000004">
      <c r="A113" s="73"/>
      <c r="B113" s="73"/>
      <c r="C113" s="73"/>
      <c r="D113" s="73"/>
      <c r="E113" s="73"/>
      <c r="F113" s="74" t="s">
        <v>96</v>
      </c>
      <c r="G113" s="74"/>
      <c r="H113" s="75">
        <v>750</v>
      </c>
      <c r="I113" s="76">
        <v>750</v>
      </c>
      <c r="J113" s="77">
        <v>750</v>
      </c>
    </row>
    <row r="114" spans="1:10" ht="16.5" x14ac:dyDescent="0.55000000000000004">
      <c r="A114" s="73"/>
      <c r="B114" s="73"/>
      <c r="C114" s="73"/>
      <c r="D114" s="73"/>
      <c r="E114" s="73"/>
      <c r="F114" s="74" t="s">
        <v>97</v>
      </c>
      <c r="G114" s="74"/>
      <c r="H114" s="75">
        <v>1000</v>
      </c>
      <c r="I114" s="76">
        <v>1000</v>
      </c>
      <c r="J114" s="77">
        <v>1000</v>
      </c>
    </row>
    <row r="115" spans="1:10" ht="16.5" x14ac:dyDescent="0.55000000000000004">
      <c r="A115" s="73"/>
      <c r="B115" s="73"/>
      <c r="C115" s="73"/>
      <c r="D115" s="73"/>
      <c r="E115" s="73"/>
      <c r="F115" s="74" t="s">
        <v>98</v>
      </c>
      <c r="G115" s="74"/>
      <c r="H115" s="75">
        <v>500</v>
      </c>
      <c r="I115" s="76">
        <v>500</v>
      </c>
      <c r="J115" s="77">
        <v>500</v>
      </c>
    </row>
    <row r="116" spans="1:10" ht="16.5" x14ac:dyDescent="0.55000000000000004">
      <c r="A116" s="73"/>
      <c r="B116" s="73"/>
      <c r="C116" s="73"/>
      <c r="D116" s="73"/>
      <c r="E116" s="73"/>
      <c r="F116" s="74" t="s">
        <v>99</v>
      </c>
      <c r="G116" s="74"/>
      <c r="H116" s="75">
        <v>1000</v>
      </c>
      <c r="I116" s="76">
        <v>1000</v>
      </c>
      <c r="J116" s="77">
        <v>1000</v>
      </c>
    </row>
    <row r="117" spans="1:10" ht="16.5" x14ac:dyDescent="0.55000000000000004">
      <c r="A117" s="73"/>
      <c r="B117" s="73"/>
      <c r="C117" s="73"/>
      <c r="D117" s="73"/>
      <c r="E117" s="73"/>
      <c r="F117" s="74" t="s">
        <v>100</v>
      </c>
      <c r="G117" s="74"/>
      <c r="H117" s="75">
        <v>3500</v>
      </c>
      <c r="I117" s="76">
        <v>3500</v>
      </c>
      <c r="J117" s="77">
        <v>3500</v>
      </c>
    </row>
    <row r="118" spans="1:10" ht="16.5" x14ac:dyDescent="0.55000000000000004">
      <c r="A118" s="73"/>
      <c r="B118" s="73"/>
      <c r="C118" s="73"/>
      <c r="D118" s="73"/>
      <c r="E118" s="73"/>
      <c r="F118" s="74" t="s">
        <v>311</v>
      </c>
      <c r="G118" s="74"/>
      <c r="H118" s="75">
        <v>2000</v>
      </c>
      <c r="I118" s="76">
        <v>2000</v>
      </c>
      <c r="J118" s="77">
        <v>2000</v>
      </c>
    </row>
    <row r="119" spans="1:10" ht="16.5" x14ac:dyDescent="0.55000000000000004">
      <c r="A119" s="73"/>
      <c r="B119" s="73"/>
      <c r="C119" s="73"/>
      <c r="D119" s="73"/>
      <c r="E119" s="73"/>
      <c r="F119" s="74" t="s">
        <v>101</v>
      </c>
      <c r="G119" s="74"/>
      <c r="H119" s="75">
        <v>500</v>
      </c>
      <c r="I119" s="76">
        <v>500</v>
      </c>
      <c r="J119" s="77">
        <v>500</v>
      </c>
    </row>
    <row r="120" spans="1:10" ht="16.5" x14ac:dyDescent="0.55000000000000004">
      <c r="A120" s="73"/>
      <c r="B120" s="73"/>
      <c r="C120" s="73"/>
      <c r="D120" s="73"/>
      <c r="E120" s="73"/>
      <c r="F120" s="74" t="s">
        <v>102</v>
      </c>
      <c r="G120" s="74"/>
      <c r="H120" s="75"/>
      <c r="I120" s="76"/>
      <c r="J120" s="77"/>
    </row>
    <row r="121" spans="1:10" ht="16.5" x14ac:dyDescent="0.55000000000000004">
      <c r="A121" s="73"/>
      <c r="B121" s="73"/>
      <c r="C121" s="73"/>
      <c r="D121" s="73"/>
      <c r="E121" s="73"/>
      <c r="F121" s="74" t="s">
        <v>103</v>
      </c>
      <c r="G121" s="74"/>
      <c r="H121" s="75"/>
      <c r="I121" s="76"/>
      <c r="J121" s="77"/>
    </row>
    <row r="122" spans="1:10" s="45" customFormat="1" ht="16.5" x14ac:dyDescent="0.55000000000000004">
      <c r="A122" s="73"/>
      <c r="B122" s="73"/>
      <c r="C122" s="73"/>
      <c r="D122" s="73"/>
      <c r="E122" s="73" t="s">
        <v>104</v>
      </c>
      <c r="F122" s="74"/>
      <c r="G122" s="74"/>
      <c r="H122" s="89">
        <f>ROUND(H103+H107+SUM(H109:H121),5)</f>
        <v>22600</v>
      </c>
      <c r="I122" s="90">
        <f>ROUND(I103+I107+SUM(I109:I121),5)</f>
        <v>22600</v>
      </c>
      <c r="J122" s="91">
        <f>ROUND(J103+J107+SUM(J109:J121),5)</f>
        <v>22600</v>
      </c>
    </row>
    <row r="123" spans="1:10" ht="16.5" x14ac:dyDescent="0.55000000000000004">
      <c r="A123" s="73"/>
      <c r="B123" s="73"/>
      <c r="C123" s="73"/>
      <c r="D123" s="73"/>
      <c r="E123" s="73" t="s">
        <v>105</v>
      </c>
      <c r="F123" s="74"/>
      <c r="G123" s="74"/>
      <c r="H123" s="75"/>
      <c r="I123" s="76"/>
      <c r="J123" s="77"/>
    </row>
    <row r="124" spans="1:10" ht="16.5" x14ac:dyDescent="0.55000000000000004">
      <c r="A124" s="73"/>
      <c r="B124" s="73"/>
      <c r="C124" s="73"/>
      <c r="D124" s="73"/>
      <c r="E124" s="73"/>
      <c r="F124" s="74" t="s">
        <v>106</v>
      </c>
      <c r="G124" s="74"/>
      <c r="H124" s="75"/>
      <c r="I124" s="76"/>
      <c r="J124" s="77"/>
    </row>
    <row r="125" spans="1:10" ht="16.5" x14ac:dyDescent="0.55000000000000004">
      <c r="A125" s="73"/>
      <c r="B125" s="73"/>
      <c r="C125" s="73"/>
      <c r="D125" s="73"/>
      <c r="E125" s="73"/>
      <c r="F125" s="74"/>
      <c r="G125" s="74" t="s">
        <v>107</v>
      </c>
      <c r="H125" s="94">
        <v>2500</v>
      </c>
      <c r="I125" s="95">
        <v>2500</v>
      </c>
      <c r="J125" s="96">
        <v>2500</v>
      </c>
    </row>
    <row r="126" spans="1:10" ht="16.5" x14ac:dyDescent="0.55000000000000004">
      <c r="A126" s="73"/>
      <c r="B126" s="73"/>
      <c r="C126" s="73"/>
      <c r="D126" s="73"/>
      <c r="E126" s="73"/>
      <c r="F126" s="74"/>
      <c r="G126" s="74" t="s">
        <v>108</v>
      </c>
      <c r="H126" s="94">
        <v>5000</v>
      </c>
      <c r="I126" s="95">
        <v>5000</v>
      </c>
      <c r="J126" s="96">
        <v>5000</v>
      </c>
    </row>
    <row r="127" spans="1:10" ht="16.5" x14ac:dyDescent="0.55000000000000004">
      <c r="A127" s="73"/>
      <c r="B127" s="73"/>
      <c r="C127" s="73"/>
      <c r="D127" s="73"/>
      <c r="E127" s="73"/>
      <c r="F127" s="74" t="s">
        <v>109</v>
      </c>
      <c r="G127" s="74"/>
      <c r="H127" s="94">
        <v>7500</v>
      </c>
      <c r="I127" s="95">
        <v>7500</v>
      </c>
      <c r="J127" s="96">
        <v>7500</v>
      </c>
    </row>
    <row r="128" spans="1:10" ht="16.5" x14ac:dyDescent="0.55000000000000004">
      <c r="A128" s="73"/>
      <c r="B128" s="73"/>
      <c r="C128" s="73"/>
      <c r="D128" s="73"/>
      <c r="E128" s="73"/>
      <c r="F128" s="74" t="s">
        <v>110</v>
      </c>
      <c r="G128" s="74"/>
      <c r="H128" s="94">
        <v>10000</v>
      </c>
      <c r="I128" s="95">
        <v>10000</v>
      </c>
      <c r="J128" s="96">
        <v>10000</v>
      </c>
    </row>
    <row r="129" spans="1:10" ht="16.5" x14ac:dyDescent="0.55000000000000004">
      <c r="A129" s="73"/>
      <c r="B129" s="73"/>
      <c r="C129" s="73"/>
      <c r="D129" s="73"/>
      <c r="E129" s="73"/>
      <c r="F129" s="74" t="s">
        <v>111</v>
      </c>
      <c r="G129" s="74"/>
      <c r="H129" s="75">
        <v>250</v>
      </c>
      <c r="I129" s="76">
        <v>250</v>
      </c>
      <c r="J129" s="77">
        <v>250</v>
      </c>
    </row>
    <row r="130" spans="1:10" s="45" customFormat="1" ht="16.5" x14ac:dyDescent="0.55000000000000004">
      <c r="A130" s="73"/>
      <c r="B130" s="73"/>
      <c r="C130" s="73"/>
      <c r="D130" s="73"/>
      <c r="E130" s="73" t="s">
        <v>112</v>
      </c>
      <c r="F130" s="74"/>
      <c r="G130" s="74"/>
      <c r="H130" s="89">
        <f>ROUND(H123+SUM(H125:H129),5)</f>
        <v>25250</v>
      </c>
      <c r="I130" s="90">
        <f>ROUND(I123+SUM(I125:I129),5)</f>
        <v>25250</v>
      </c>
      <c r="J130" s="91">
        <f>ROUND(J123+SUM(J125:J129),5)</f>
        <v>25250</v>
      </c>
    </row>
    <row r="131" spans="1:10" ht="16.5" x14ac:dyDescent="0.55000000000000004">
      <c r="A131" s="73"/>
      <c r="B131" s="73"/>
      <c r="C131" s="73"/>
      <c r="D131" s="73"/>
      <c r="E131" s="73" t="s">
        <v>113</v>
      </c>
      <c r="F131" s="74"/>
      <c r="G131" s="74"/>
      <c r="H131" s="75"/>
      <c r="I131" s="76"/>
      <c r="J131" s="77"/>
    </row>
    <row r="132" spans="1:10" ht="16.5" x14ac:dyDescent="0.55000000000000004">
      <c r="A132" s="73"/>
      <c r="B132" s="73"/>
      <c r="C132" s="73"/>
      <c r="D132" s="73"/>
      <c r="E132" s="73"/>
      <c r="F132" s="74" t="s">
        <v>114</v>
      </c>
      <c r="G132" s="74"/>
      <c r="H132" s="94">
        <v>4000</v>
      </c>
      <c r="I132" s="95">
        <v>4000</v>
      </c>
      <c r="J132" s="96">
        <v>4000</v>
      </c>
    </row>
    <row r="133" spans="1:10" ht="16.5" x14ac:dyDescent="0.55000000000000004">
      <c r="A133" s="73"/>
      <c r="B133" s="73"/>
      <c r="C133" s="73"/>
      <c r="D133" s="73"/>
      <c r="E133" s="73"/>
      <c r="F133" s="74" t="s">
        <v>115</v>
      </c>
      <c r="G133" s="74"/>
      <c r="H133" s="94">
        <v>4000</v>
      </c>
      <c r="I133" s="95">
        <v>4000</v>
      </c>
      <c r="J133" s="96">
        <v>4000</v>
      </c>
    </row>
    <row r="134" spans="1:10" ht="16.5" x14ac:dyDescent="0.55000000000000004">
      <c r="A134" s="73"/>
      <c r="B134" s="73"/>
      <c r="C134" s="73"/>
      <c r="D134" s="73"/>
      <c r="E134" s="73"/>
      <c r="F134" s="74" t="s">
        <v>116</v>
      </c>
      <c r="G134" s="74"/>
      <c r="H134" s="75"/>
      <c r="I134" s="76"/>
      <c r="J134" s="77"/>
    </row>
    <row r="135" spans="1:10" s="45" customFormat="1" ht="16.5" x14ac:dyDescent="0.55000000000000004">
      <c r="A135" s="73"/>
      <c r="B135" s="73"/>
      <c r="C135" s="73"/>
      <c r="D135" s="73"/>
      <c r="E135" s="73" t="s">
        <v>117</v>
      </c>
      <c r="F135" s="74"/>
      <c r="G135" s="74"/>
      <c r="H135" s="94">
        <v>8000</v>
      </c>
      <c r="I135" s="95">
        <v>8000</v>
      </c>
      <c r="J135" s="96">
        <v>8000</v>
      </c>
    </row>
    <row r="136" spans="1:10" ht="16.5" x14ac:dyDescent="0.55000000000000004">
      <c r="A136" s="73"/>
      <c r="B136" s="73"/>
      <c r="C136" s="73"/>
      <c r="D136" s="73" t="s">
        <v>118</v>
      </c>
      <c r="E136" s="73"/>
      <c r="F136" s="74"/>
      <c r="G136" s="74"/>
      <c r="H136" s="83">
        <f>ROUND(H13+H39+H45+H57+H64+H72+H81+H89+H95+H102+H122+H130+H135,5)</f>
        <v>683638</v>
      </c>
      <c r="I136" s="84">
        <f>ROUND(I13+I39+I45+I57+I64+I72+I81+I89+I95+I102+I122+I130+I135,5)</f>
        <v>619614</v>
      </c>
      <c r="J136" s="85">
        <f>ROUND(J13+J39+J45+J57+J64+J72+J81+J89+J95+J102+J122+J130+J135,5)</f>
        <v>752414</v>
      </c>
    </row>
    <row r="137" spans="1:10" ht="16.5" x14ac:dyDescent="0.55000000000000004">
      <c r="A137" s="73"/>
      <c r="B137" s="73" t="s">
        <v>119</v>
      </c>
      <c r="C137" s="73"/>
      <c r="D137" s="73"/>
      <c r="E137" s="73"/>
      <c r="F137" s="74"/>
      <c r="G137" s="74"/>
      <c r="H137" s="83">
        <f>H11-H136</f>
        <v>277012</v>
      </c>
      <c r="I137" s="84">
        <f>I11-I136</f>
        <v>163536</v>
      </c>
      <c r="J137" s="85">
        <f>J11-J136</f>
        <v>365736</v>
      </c>
    </row>
    <row r="138" spans="1:10" s="46" customFormat="1" ht="16.5" x14ac:dyDescent="0.55000000000000004">
      <c r="A138" s="73" t="s">
        <v>120</v>
      </c>
      <c r="B138" s="73"/>
      <c r="C138" s="73"/>
      <c r="D138" s="73"/>
      <c r="E138" s="73"/>
      <c r="F138" s="74"/>
      <c r="G138" s="74"/>
      <c r="H138" s="78">
        <f>H137</f>
        <v>277012</v>
      </c>
      <c r="I138" s="79">
        <f>I137</f>
        <v>163536</v>
      </c>
      <c r="J138" s="80">
        <f>J137</f>
        <v>365736</v>
      </c>
    </row>
    <row r="139" spans="1:10" s="46" customFormat="1" ht="16.5" x14ac:dyDescent="0.55000000000000004">
      <c r="A139" s="73"/>
      <c r="B139" s="73"/>
      <c r="C139" s="73"/>
      <c r="D139" s="73"/>
      <c r="E139" s="73"/>
      <c r="F139" s="74"/>
      <c r="G139" s="74"/>
      <c r="H139" s="78"/>
      <c r="I139" s="79"/>
      <c r="J139" s="80"/>
    </row>
    <row r="140" spans="1:10" ht="16.5" x14ac:dyDescent="0.55000000000000004">
      <c r="A140" s="72" t="s">
        <v>312</v>
      </c>
      <c r="B140" s="72"/>
      <c r="C140" s="72"/>
      <c r="D140" s="72"/>
      <c r="E140" s="72"/>
      <c r="F140" s="93"/>
      <c r="G140" s="93"/>
      <c r="H140" s="97">
        <f>H138/H11</f>
        <v>0.28835892364544841</v>
      </c>
      <c r="I140" s="98">
        <f>I138/I11</f>
        <v>0.20881823405477878</v>
      </c>
      <c r="J140" s="99">
        <f>J138/J11</f>
        <v>0.32709028305683496</v>
      </c>
    </row>
    <row r="141" spans="1:10" s="43" customFormat="1" x14ac:dyDescent="0.55000000000000004">
      <c r="A141" s="55"/>
      <c r="B141" s="55"/>
      <c r="C141" s="55"/>
      <c r="D141" s="55"/>
      <c r="E141" s="55"/>
      <c r="F141" s="56"/>
      <c r="G141" s="56"/>
    </row>
    <row r="142" spans="1:10" s="43" customFormat="1" x14ac:dyDescent="0.55000000000000004">
      <c r="A142" s="55"/>
      <c r="B142" s="55"/>
      <c r="C142" s="55"/>
      <c r="D142" s="55"/>
      <c r="E142" s="55"/>
      <c r="F142" s="56"/>
      <c r="G142" s="56"/>
    </row>
    <row r="143" spans="1:10" s="43" customFormat="1" x14ac:dyDescent="0.55000000000000004">
      <c r="A143" s="55"/>
      <c r="B143" s="55"/>
      <c r="C143" s="55"/>
      <c r="D143" s="55"/>
      <c r="E143" s="55"/>
      <c r="F143" s="56"/>
      <c r="G143" s="56"/>
    </row>
    <row r="144" spans="1:10" s="43" customFormat="1" x14ac:dyDescent="0.55000000000000004">
      <c r="A144" s="55"/>
      <c r="B144" s="55"/>
      <c r="C144" s="55"/>
      <c r="D144" s="55"/>
      <c r="E144" s="55"/>
      <c r="F144" s="56"/>
      <c r="G144" s="56"/>
    </row>
    <row r="145" spans="1:7" s="43" customFormat="1" x14ac:dyDescent="0.55000000000000004">
      <c r="A145" s="55"/>
      <c r="B145" s="55"/>
      <c r="C145" s="55"/>
      <c r="D145" s="55"/>
      <c r="E145" s="55"/>
      <c r="F145" s="56"/>
      <c r="G145" s="56"/>
    </row>
    <row r="146" spans="1:7" s="43" customFormat="1" x14ac:dyDescent="0.55000000000000004">
      <c r="A146" s="55"/>
      <c r="B146" s="55"/>
      <c r="C146" s="55"/>
      <c r="D146" s="55"/>
      <c r="E146" s="55"/>
      <c r="F146" s="56"/>
      <c r="G146" s="56"/>
    </row>
    <row r="147" spans="1:7" s="43" customFormat="1" x14ac:dyDescent="0.55000000000000004">
      <c r="A147" s="55"/>
      <c r="B147" s="55"/>
      <c r="C147" s="55"/>
      <c r="D147" s="55"/>
      <c r="E147" s="55"/>
      <c r="F147" s="56"/>
      <c r="G147" s="56"/>
    </row>
    <row r="148" spans="1:7" s="43" customFormat="1" x14ac:dyDescent="0.55000000000000004">
      <c r="A148" s="55"/>
      <c r="B148" s="55"/>
      <c r="C148" s="55"/>
      <c r="D148" s="55"/>
      <c r="E148" s="55"/>
      <c r="F148" s="56"/>
      <c r="G148" s="56"/>
    </row>
    <row r="149" spans="1:7" s="43" customFormat="1" x14ac:dyDescent="0.55000000000000004">
      <c r="A149" s="55"/>
      <c r="B149" s="55"/>
      <c r="C149" s="55"/>
      <c r="D149" s="55"/>
      <c r="E149" s="55"/>
      <c r="F149" s="56"/>
      <c r="G149" s="56"/>
    </row>
    <row r="150" spans="1:7" s="43" customFormat="1" x14ac:dyDescent="0.55000000000000004">
      <c r="A150" s="55"/>
      <c r="B150" s="55"/>
      <c r="C150" s="55"/>
      <c r="D150" s="55"/>
      <c r="E150" s="55"/>
      <c r="F150" s="56"/>
      <c r="G150" s="56"/>
    </row>
    <row r="151" spans="1:7" s="43" customFormat="1" x14ac:dyDescent="0.55000000000000004">
      <c r="A151" s="55"/>
      <c r="B151" s="55"/>
      <c r="C151" s="55"/>
      <c r="D151" s="55"/>
      <c r="E151" s="55"/>
      <c r="F151" s="56"/>
      <c r="G151" s="56"/>
    </row>
    <row r="152" spans="1:7" s="43" customFormat="1" x14ac:dyDescent="0.55000000000000004">
      <c r="A152" s="55"/>
      <c r="B152" s="55"/>
      <c r="C152" s="55"/>
      <c r="D152" s="55"/>
      <c r="E152" s="55"/>
      <c r="F152" s="56"/>
      <c r="G152" s="56"/>
    </row>
    <row r="153" spans="1:7" s="43" customFormat="1" x14ac:dyDescent="0.55000000000000004">
      <c r="A153" s="55"/>
      <c r="B153" s="55"/>
      <c r="C153" s="55"/>
      <c r="D153" s="55"/>
      <c r="E153" s="55"/>
      <c r="F153" s="56"/>
      <c r="G153" s="56"/>
    </row>
    <row r="154" spans="1:7" s="43" customFormat="1" x14ac:dyDescent="0.55000000000000004">
      <c r="A154" s="55"/>
      <c r="B154" s="55"/>
      <c r="C154" s="55"/>
      <c r="D154" s="55"/>
      <c r="E154" s="55"/>
      <c r="F154" s="56"/>
      <c r="G154" s="56"/>
    </row>
    <row r="155" spans="1:7" s="43" customFormat="1" x14ac:dyDescent="0.55000000000000004">
      <c r="A155" s="55"/>
      <c r="B155" s="55"/>
      <c r="C155" s="55"/>
      <c r="D155" s="55"/>
      <c r="E155" s="55"/>
      <c r="F155" s="56"/>
      <c r="G155" s="56"/>
    </row>
    <row r="156" spans="1:7" s="43" customFormat="1" x14ac:dyDescent="0.55000000000000004">
      <c r="A156" s="55"/>
      <c r="B156" s="55"/>
      <c r="C156" s="55"/>
      <c r="D156" s="55"/>
      <c r="E156" s="55"/>
      <c r="F156" s="56"/>
      <c r="G156" s="56"/>
    </row>
    <row r="157" spans="1:7" s="43" customFormat="1" x14ac:dyDescent="0.55000000000000004">
      <c r="A157" s="55"/>
      <c r="B157" s="55"/>
      <c r="C157" s="55"/>
      <c r="D157" s="55"/>
      <c r="E157" s="55"/>
      <c r="F157" s="56"/>
      <c r="G157" s="56"/>
    </row>
    <row r="158" spans="1:7" s="43" customFormat="1" x14ac:dyDescent="0.55000000000000004">
      <c r="A158" s="55"/>
      <c r="B158" s="55"/>
      <c r="C158" s="55"/>
      <c r="D158" s="55"/>
      <c r="E158" s="55"/>
      <c r="F158" s="56"/>
      <c r="G158" s="56"/>
    </row>
    <row r="159" spans="1:7" s="43" customFormat="1" x14ac:dyDescent="0.55000000000000004">
      <c r="A159" s="55"/>
      <c r="B159" s="55"/>
      <c r="C159" s="55"/>
      <c r="D159" s="55"/>
      <c r="E159" s="55"/>
      <c r="F159" s="56"/>
      <c r="G159" s="56"/>
    </row>
    <row r="160" spans="1:7" s="43" customFormat="1" x14ac:dyDescent="0.55000000000000004">
      <c r="A160" s="55"/>
      <c r="B160" s="55"/>
      <c r="C160" s="55"/>
      <c r="D160" s="55"/>
      <c r="E160" s="55"/>
      <c r="F160" s="56"/>
      <c r="G160" s="56"/>
    </row>
    <row r="161" spans="1:7" s="43" customFormat="1" x14ac:dyDescent="0.55000000000000004">
      <c r="A161" s="55"/>
      <c r="B161" s="55"/>
      <c r="C161" s="55"/>
      <c r="D161" s="55"/>
      <c r="E161" s="55"/>
      <c r="F161" s="56"/>
      <c r="G161" s="56"/>
    </row>
    <row r="162" spans="1:7" s="43" customFormat="1" x14ac:dyDescent="0.55000000000000004">
      <c r="A162" s="55"/>
      <c r="B162" s="55"/>
      <c r="C162" s="55"/>
      <c r="D162" s="55"/>
      <c r="E162" s="55"/>
      <c r="F162" s="56"/>
      <c r="G162" s="56"/>
    </row>
    <row r="163" spans="1:7" s="43" customFormat="1" x14ac:dyDescent="0.55000000000000004">
      <c r="A163" s="55"/>
      <c r="B163" s="55"/>
      <c r="C163" s="55"/>
      <c r="D163" s="55"/>
      <c r="E163" s="55"/>
      <c r="F163" s="56"/>
      <c r="G163" s="56"/>
    </row>
    <row r="164" spans="1:7" s="43" customFormat="1" x14ac:dyDescent="0.55000000000000004">
      <c r="A164" s="55"/>
      <c r="B164" s="55"/>
      <c r="C164" s="55"/>
      <c r="D164" s="55"/>
      <c r="E164" s="55"/>
      <c r="F164" s="56"/>
      <c r="G164" s="56"/>
    </row>
    <row r="165" spans="1:7" s="43" customFormat="1" x14ac:dyDescent="0.55000000000000004">
      <c r="A165" s="55"/>
      <c r="B165" s="55"/>
      <c r="C165" s="55"/>
      <c r="D165" s="55"/>
      <c r="E165" s="55"/>
      <c r="F165" s="56"/>
      <c r="G165" s="56"/>
    </row>
  </sheetData>
  <mergeCells count="1">
    <mergeCell ref="B12:J12"/>
  </mergeCells>
  <printOptions horizontalCentered="1"/>
  <pageMargins left="0.25" right="0.25" top="0.75" bottom="0.5" header="0.3" footer="0.3"/>
  <pageSetup scale="55" fitToHeight="0" orientation="portrait" horizontalDpi="4294967293" r:id="rId1"/>
  <headerFooter>
    <oddHeader>&amp;C&amp;"Arial,Bold"&amp;12 APA California 2018 Conference
&amp;14 FINAL DRAFT BUDGET
&amp;10 January 13, 2018</oddHeader>
    <oddFooter>&amp;R&amp;"Arial,Bold"&amp;8 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115"/>
  <sheetViews>
    <sheetView workbookViewId="0">
      <pane xSplit="3" ySplit="1" topLeftCell="D9" activePane="bottomRight" state="frozenSplit"/>
      <selection pane="topRight" activeCell="D1" sqref="D1"/>
      <selection pane="bottomLeft" activeCell="A2" sqref="A2"/>
      <selection pane="bottomRight" activeCell="C18" sqref="C18:C23"/>
    </sheetView>
  </sheetViews>
  <sheetFormatPr defaultColWidth="8.83984375" defaultRowHeight="14.4" x14ac:dyDescent="0.55000000000000004"/>
  <cols>
    <col min="1" max="1" width="0.41796875" style="3" customWidth="1"/>
    <col min="2" max="2" width="1" style="3" customWidth="1"/>
    <col min="3" max="3" width="8" style="3" customWidth="1"/>
    <col min="4" max="4" width="5.83984375" style="3" bestFit="1" customWidth="1"/>
    <col min="5" max="5" width="8.578125" style="3" bestFit="1" customWidth="1"/>
    <col min="6" max="6" width="10.41796875" style="3" bestFit="1" customWidth="1"/>
    <col min="7" max="7" width="22.26171875" style="6" customWidth="1"/>
    <col min="8" max="8" width="30.578125" style="5" customWidth="1"/>
    <col min="9" max="9" width="5.578125" style="4" bestFit="1" customWidth="1"/>
    <col min="10" max="10" width="11.26171875" style="3" bestFit="1" customWidth="1"/>
    <col min="11" max="11" width="21.26171875" customWidth="1"/>
    <col min="13" max="13" width="21.26171875" customWidth="1"/>
    <col min="15" max="15" width="21.26171875" customWidth="1"/>
    <col min="17" max="17" width="21.26171875" customWidth="1"/>
  </cols>
  <sheetData>
    <row r="1" spans="1:10" s="2" customFormat="1" ht="14.7" thickBot="1" x14ac:dyDescent="0.6">
      <c r="A1" s="7"/>
      <c r="B1" s="7"/>
      <c r="C1" s="7"/>
      <c r="D1" s="8" t="s">
        <v>121</v>
      </c>
      <c r="E1" s="8" t="s">
        <v>122</v>
      </c>
      <c r="F1" s="8" t="s">
        <v>123</v>
      </c>
      <c r="G1" s="9" t="s">
        <v>124</v>
      </c>
      <c r="H1" s="10" t="s">
        <v>125</v>
      </c>
      <c r="I1" s="8" t="s">
        <v>126</v>
      </c>
      <c r="J1" s="8" t="s">
        <v>127</v>
      </c>
    </row>
    <row r="2" spans="1:10" ht="14.7" thickTop="1" x14ac:dyDescent="0.55000000000000004">
      <c r="A2" s="11"/>
      <c r="B2" s="11" t="s">
        <v>2</v>
      </c>
      <c r="C2" s="11"/>
      <c r="D2" s="11"/>
      <c r="E2" s="12"/>
      <c r="F2" s="11"/>
      <c r="G2" s="13"/>
      <c r="H2" s="14"/>
      <c r="I2" s="15"/>
      <c r="J2" s="16"/>
    </row>
    <row r="3" spans="1:10" x14ac:dyDescent="0.55000000000000004">
      <c r="A3" s="11"/>
      <c r="B3" s="11"/>
      <c r="C3" s="11" t="s">
        <v>3</v>
      </c>
      <c r="D3" s="11"/>
      <c r="E3" s="12"/>
      <c r="F3" s="11"/>
      <c r="G3" s="13"/>
      <c r="H3" s="14"/>
      <c r="I3" s="15"/>
      <c r="J3" s="16"/>
    </row>
    <row r="4" spans="1:10" x14ac:dyDescent="0.55000000000000004">
      <c r="A4" s="17"/>
      <c r="B4" s="17"/>
      <c r="C4" s="17"/>
      <c r="D4" s="17" t="s">
        <v>150</v>
      </c>
      <c r="E4" s="18">
        <v>42820</v>
      </c>
      <c r="F4" s="17" t="s">
        <v>151</v>
      </c>
      <c r="G4" s="19" t="s">
        <v>216</v>
      </c>
      <c r="H4" s="20" t="s">
        <v>272</v>
      </c>
      <c r="I4" s="21" t="s">
        <v>126</v>
      </c>
      <c r="J4" s="22">
        <v>6000</v>
      </c>
    </row>
    <row r="5" spans="1:10" ht="14.7" thickBot="1" x14ac:dyDescent="0.6">
      <c r="A5" s="17"/>
      <c r="B5" s="17"/>
      <c r="C5" s="17"/>
      <c r="D5" s="17" t="s">
        <v>150</v>
      </c>
      <c r="E5" s="18">
        <v>42843</v>
      </c>
      <c r="F5" s="17" t="s">
        <v>152</v>
      </c>
      <c r="G5" s="19" t="s">
        <v>217</v>
      </c>
      <c r="H5" s="20" t="s">
        <v>272</v>
      </c>
      <c r="I5" s="21" t="s">
        <v>126</v>
      </c>
      <c r="J5" s="23">
        <v>6000</v>
      </c>
    </row>
    <row r="6" spans="1:10" x14ac:dyDescent="0.55000000000000004">
      <c r="A6" s="17"/>
      <c r="B6" s="17"/>
      <c r="C6" s="17" t="s">
        <v>128</v>
      </c>
      <c r="D6" s="17"/>
      <c r="E6" s="18"/>
      <c r="F6" s="17"/>
      <c r="G6" s="19"/>
      <c r="H6" s="20"/>
      <c r="I6" s="21"/>
      <c r="J6" s="22">
        <v>12000</v>
      </c>
    </row>
    <row r="7" spans="1:10" x14ac:dyDescent="0.55000000000000004">
      <c r="A7" s="11"/>
      <c r="B7" s="11"/>
      <c r="C7" s="11" t="s">
        <v>4</v>
      </c>
      <c r="D7" s="11"/>
      <c r="E7" s="12"/>
      <c r="F7" s="11"/>
      <c r="G7" s="13"/>
      <c r="H7" s="14"/>
      <c r="I7" s="15"/>
      <c r="J7" s="16"/>
    </row>
    <row r="8" spans="1:10" ht="14.7" thickBot="1" x14ac:dyDescent="0.6">
      <c r="A8" s="24"/>
      <c r="B8" s="24"/>
      <c r="C8" s="24"/>
      <c r="D8" s="17" t="s">
        <v>150</v>
      </c>
      <c r="E8" s="18">
        <v>42820</v>
      </c>
      <c r="F8" s="17" t="s">
        <v>153</v>
      </c>
      <c r="G8" s="19" t="s">
        <v>218</v>
      </c>
      <c r="H8" s="20" t="s">
        <v>273</v>
      </c>
      <c r="I8" s="21" t="s">
        <v>126</v>
      </c>
      <c r="J8" s="23">
        <v>8000</v>
      </c>
    </row>
    <row r="9" spans="1:10" x14ac:dyDescent="0.55000000000000004">
      <c r="A9" s="17"/>
      <c r="B9" s="17"/>
      <c r="C9" s="17" t="s">
        <v>129</v>
      </c>
      <c r="D9" s="17"/>
      <c r="E9" s="18"/>
      <c r="F9" s="17"/>
      <c r="G9" s="19"/>
      <c r="H9" s="20"/>
      <c r="I9" s="21"/>
      <c r="J9" s="22">
        <f>ROUND(SUM(J7:J8),5)</f>
        <v>8000</v>
      </c>
    </row>
    <row r="10" spans="1:10" x14ac:dyDescent="0.55000000000000004">
      <c r="A10" s="11"/>
      <c r="B10" s="11"/>
      <c r="C10" s="11" t="s">
        <v>5</v>
      </c>
      <c r="D10" s="11"/>
      <c r="E10" s="12"/>
      <c r="F10" s="11"/>
      <c r="G10" s="13"/>
      <c r="H10" s="14"/>
      <c r="I10" s="15"/>
      <c r="J10" s="16"/>
    </row>
    <row r="11" spans="1:10" x14ac:dyDescent="0.55000000000000004">
      <c r="A11" s="17"/>
      <c r="B11" s="17"/>
      <c r="C11" s="17"/>
      <c r="D11" s="17" t="s">
        <v>150</v>
      </c>
      <c r="E11" s="18">
        <v>42820</v>
      </c>
      <c r="F11" s="17" t="s">
        <v>154</v>
      </c>
      <c r="G11" s="19" t="s">
        <v>219</v>
      </c>
      <c r="H11" s="20" t="s">
        <v>274</v>
      </c>
      <c r="I11" s="21" t="s">
        <v>126</v>
      </c>
      <c r="J11" s="22">
        <v>3000</v>
      </c>
    </row>
    <row r="12" spans="1:10" x14ac:dyDescent="0.55000000000000004">
      <c r="A12" s="17"/>
      <c r="B12" s="17"/>
      <c r="C12" s="17"/>
      <c r="D12" s="17" t="s">
        <v>150</v>
      </c>
      <c r="E12" s="18">
        <v>42831</v>
      </c>
      <c r="F12" s="17" t="s">
        <v>155</v>
      </c>
      <c r="G12" s="19" t="s">
        <v>220</v>
      </c>
      <c r="H12" s="20" t="s">
        <v>274</v>
      </c>
      <c r="I12" s="21" t="s">
        <v>126</v>
      </c>
      <c r="J12" s="22">
        <v>3000</v>
      </c>
    </row>
    <row r="13" spans="1:10" x14ac:dyDescent="0.55000000000000004">
      <c r="A13" s="17"/>
      <c r="B13" s="17"/>
      <c r="C13" s="17"/>
      <c r="D13" s="17" t="s">
        <v>150</v>
      </c>
      <c r="E13" s="18">
        <v>42881</v>
      </c>
      <c r="F13" s="17" t="s">
        <v>156</v>
      </c>
      <c r="G13" s="19" t="s">
        <v>221</v>
      </c>
      <c r="H13" s="20" t="s">
        <v>275</v>
      </c>
      <c r="I13" s="21" t="s">
        <v>126</v>
      </c>
      <c r="J13" s="22">
        <v>3000</v>
      </c>
    </row>
    <row r="14" spans="1:10" x14ac:dyDescent="0.55000000000000004">
      <c r="A14" s="17"/>
      <c r="B14" s="17"/>
      <c r="C14" s="17"/>
      <c r="D14" s="17" t="s">
        <v>150</v>
      </c>
      <c r="E14" s="18">
        <v>42913</v>
      </c>
      <c r="F14" s="17" t="s">
        <v>157</v>
      </c>
      <c r="G14" s="19" t="s">
        <v>222</v>
      </c>
      <c r="H14" s="20" t="s">
        <v>275</v>
      </c>
      <c r="I14" s="21" t="s">
        <v>126</v>
      </c>
      <c r="J14" s="22">
        <v>3000</v>
      </c>
    </row>
    <row r="15" spans="1:10" ht="14.7" thickBot="1" x14ac:dyDescent="0.6">
      <c r="A15" s="17"/>
      <c r="B15" s="17"/>
      <c r="C15" s="17"/>
      <c r="D15" s="17" t="s">
        <v>150</v>
      </c>
      <c r="E15" s="18">
        <v>42928</v>
      </c>
      <c r="F15" s="17" t="s">
        <v>158</v>
      </c>
      <c r="G15" s="19" t="s">
        <v>223</v>
      </c>
      <c r="H15" s="20" t="s">
        <v>275</v>
      </c>
      <c r="I15" s="21" t="s">
        <v>126</v>
      </c>
      <c r="J15" s="23">
        <v>3000</v>
      </c>
    </row>
    <row r="16" spans="1:10" x14ac:dyDescent="0.55000000000000004">
      <c r="A16" s="17"/>
      <c r="B16" s="17"/>
      <c r="C16" s="17" t="s">
        <v>130</v>
      </c>
      <c r="D16" s="17"/>
      <c r="E16" s="18"/>
      <c r="F16" s="17"/>
      <c r="G16" s="19"/>
      <c r="H16" s="20"/>
      <c r="I16" s="21"/>
      <c r="J16" s="22">
        <f>ROUND(SUM(J10:J15),5)</f>
        <v>15000</v>
      </c>
    </row>
    <row r="17" spans="1:10" x14ac:dyDescent="0.55000000000000004">
      <c r="A17" s="11"/>
      <c r="B17" s="11"/>
      <c r="C17" s="11" t="s">
        <v>6</v>
      </c>
      <c r="D17" s="11"/>
      <c r="E17" s="12"/>
      <c r="F17" s="11"/>
      <c r="G17" s="13"/>
      <c r="H17" s="14"/>
      <c r="I17" s="15"/>
      <c r="J17" s="16"/>
    </row>
    <row r="18" spans="1:10" x14ac:dyDescent="0.55000000000000004">
      <c r="A18" s="17"/>
      <c r="B18" s="17"/>
      <c r="C18" s="17"/>
      <c r="D18" s="17" t="s">
        <v>150</v>
      </c>
      <c r="E18" s="18">
        <v>42820</v>
      </c>
      <c r="F18" s="17" t="s">
        <v>159</v>
      </c>
      <c r="G18" s="19" t="s">
        <v>224</v>
      </c>
      <c r="H18" s="20" t="s">
        <v>276</v>
      </c>
      <c r="I18" s="21" t="s">
        <v>126</v>
      </c>
      <c r="J18" s="22">
        <v>3000</v>
      </c>
    </row>
    <row r="19" spans="1:10" x14ac:dyDescent="0.55000000000000004">
      <c r="A19" s="17"/>
      <c r="B19" s="17"/>
      <c r="C19" s="17"/>
      <c r="D19" s="17" t="s">
        <v>150</v>
      </c>
      <c r="E19" s="18">
        <v>42928</v>
      </c>
      <c r="F19" s="17" t="s">
        <v>160</v>
      </c>
      <c r="G19" s="19" t="s">
        <v>225</v>
      </c>
      <c r="H19" s="20" t="s">
        <v>276</v>
      </c>
      <c r="I19" s="21" t="s">
        <v>126</v>
      </c>
      <c r="J19" s="22">
        <v>3000</v>
      </c>
    </row>
    <row r="20" spans="1:10" x14ac:dyDescent="0.55000000000000004">
      <c r="A20" s="17"/>
      <c r="B20" s="17"/>
      <c r="C20" s="17"/>
      <c r="D20" s="17" t="s">
        <v>150</v>
      </c>
      <c r="E20" s="18">
        <v>42938</v>
      </c>
      <c r="F20" s="17" t="s">
        <v>161</v>
      </c>
      <c r="G20" s="19" t="s">
        <v>226</v>
      </c>
      <c r="H20" s="20" t="s">
        <v>276</v>
      </c>
      <c r="I20" s="21" t="s">
        <v>126</v>
      </c>
      <c r="J20" s="22">
        <v>3000</v>
      </c>
    </row>
    <row r="21" spans="1:10" ht="14.7" thickBot="1" x14ac:dyDescent="0.6">
      <c r="A21" s="17"/>
      <c r="B21" s="17"/>
      <c r="C21" s="17"/>
      <c r="D21" s="17" t="s">
        <v>150</v>
      </c>
      <c r="E21" s="18">
        <v>42940</v>
      </c>
      <c r="F21" s="17" t="s">
        <v>162</v>
      </c>
      <c r="G21" s="19" t="s">
        <v>227</v>
      </c>
      <c r="H21" s="20" t="s">
        <v>276</v>
      </c>
      <c r="I21" s="21" t="s">
        <v>126</v>
      </c>
      <c r="J21" s="23">
        <v>3000</v>
      </c>
    </row>
    <row r="22" spans="1:10" x14ac:dyDescent="0.55000000000000004">
      <c r="A22" s="17"/>
      <c r="B22" s="17"/>
      <c r="C22" s="17" t="s">
        <v>131</v>
      </c>
      <c r="D22" s="17"/>
      <c r="E22" s="18"/>
      <c r="F22" s="17"/>
      <c r="G22" s="19"/>
      <c r="H22" s="20"/>
      <c r="I22" s="21"/>
      <c r="J22" s="22">
        <f>ROUND(SUM(J17:J21),5)</f>
        <v>12000</v>
      </c>
    </row>
    <row r="23" spans="1:10" x14ac:dyDescent="0.55000000000000004">
      <c r="A23" s="11"/>
      <c r="B23" s="11"/>
      <c r="C23" s="11" t="s">
        <v>7</v>
      </c>
      <c r="D23" s="11"/>
      <c r="E23" s="12"/>
      <c r="F23" s="11"/>
      <c r="G23" s="13"/>
      <c r="H23" s="14"/>
      <c r="I23" s="15"/>
      <c r="J23" s="16"/>
    </row>
    <row r="24" spans="1:10" x14ac:dyDescent="0.55000000000000004">
      <c r="A24" s="17"/>
      <c r="B24" s="17"/>
      <c r="C24" s="17"/>
      <c r="D24" s="17" t="s">
        <v>150</v>
      </c>
      <c r="E24" s="18">
        <v>42915</v>
      </c>
      <c r="F24" s="17" t="s">
        <v>163</v>
      </c>
      <c r="G24" s="19" t="s">
        <v>228</v>
      </c>
      <c r="H24" s="20" t="s">
        <v>277</v>
      </c>
      <c r="I24" s="21" t="s">
        <v>126</v>
      </c>
      <c r="J24" s="22">
        <v>3000</v>
      </c>
    </row>
    <row r="25" spans="1:10" x14ac:dyDescent="0.55000000000000004">
      <c r="A25" s="17"/>
      <c r="B25" s="17"/>
      <c r="C25" s="17"/>
      <c r="D25" s="17" t="s">
        <v>150</v>
      </c>
      <c r="E25" s="18">
        <v>42965</v>
      </c>
      <c r="F25" s="17" t="s">
        <v>164</v>
      </c>
      <c r="G25" s="19" t="s">
        <v>229</v>
      </c>
      <c r="H25" s="20" t="s">
        <v>277</v>
      </c>
      <c r="I25" s="21" t="s">
        <v>126</v>
      </c>
      <c r="J25" s="22">
        <v>2500</v>
      </c>
    </row>
    <row r="26" spans="1:10" ht="14.7" thickBot="1" x14ac:dyDescent="0.6">
      <c r="A26" s="17"/>
      <c r="B26" s="17"/>
      <c r="C26" s="17"/>
      <c r="D26" s="17" t="s">
        <v>150</v>
      </c>
      <c r="E26" s="18">
        <v>42990</v>
      </c>
      <c r="F26" s="17" t="s">
        <v>165</v>
      </c>
      <c r="G26" s="19" t="s">
        <v>230</v>
      </c>
      <c r="H26" s="20" t="s">
        <v>277</v>
      </c>
      <c r="I26" s="21" t="s">
        <v>126</v>
      </c>
      <c r="J26" s="23">
        <v>2500</v>
      </c>
    </row>
    <row r="27" spans="1:10" x14ac:dyDescent="0.55000000000000004">
      <c r="A27" s="17"/>
      <c r="B27" s="17"/>
      <c r="C27" s="17" t="s">
        <v>132</v>
      </c>
      <c r="D27" s="17"/>
      <c r="E27" s="18"/>
      <c r="F27" s="17"/>
      <c r="G27" s="19"/>
      <c r="H27" s="20"/>
      <c r="I27" s="21"/>
      <c r="J27" s="22">
        <f>ROUND(SUM(J23:J26),5)</f>
        <v>8000</v>
      </c>
    </row>
    <row r="28" spans="1:10" x14ac:dyDescent="0.55000000000000004">
      <c r="A28" s="11"/>
      <c r="B28" s="11"/>
      <c r="C28" s="11" t="s">
        <v>8</v>
      </c>
      <c r="D28" s="11"/>
      <c r="E28" s="12"/>
      <c r="F28" s="11"/>
      <c r="G28" s="13"/>
      <c r="H28" s="14"/>
      <c r="I28" s="15"/>
      <c r="J28" s="16"/>
    </row>
    <row r="29" spans="1:10" ht="14.7" thickBot="1" x14ac:dyDescent="0.6">
      <c r="A29" s="24"/>
      <c r="B29" s="24"/>
      <c r="C29" s="24"/>
      <c r="D29" s="17" t="s">
        <v>150</v>
      </c>
      <c r="E29" s="18">
        <v>42971</v>
      </c>
      <c r="F29" s="17" t="s">
        <v>166</v>
      </c>
      <c r="G29" s="19" t="s">
        <v>231</v>
      </c>
      <c r="H29" s="20" t="s">
        <v>278</v>
      </c>
      <c r="I29" s="21" t="s">
        <v>126</v>
      </c>
      <c r="J29" s="23">
        <v>3000</v>
      </c>
    </row>
    <row r="30" spans="1:10" x14ac:dyDescent="0.55000000000000004">
      <c r="A30" s="17"/>
      <c r="B30" s="17"/>
      <c r="C30" s="17" t="s">
        <v>133</v>
      </c>
      <c r="D30" s="17"/>
      <c r="E30" s="18"/>
      <c r="F30" s="17"/>
      <c r="G30" s="19"/>
      <c r="H30" s="20"/>
      <c r="I30" s="21"/>
      <c r="J30" s="22">
        <f>ROUND(SUM(J28:J29),5)</f>
        <v>3000</v>
      </c>
    </row>
    <row r="31" spans="1:10" x14ac:dyDescent="0.55000000000000004">
      <c r="A31" s="11"/>
      <c r="B31" s="11"/>
      <c r="C31" s="11" t="s">
        <v>9</v>
      </c>
      <c r="D31" s="11"/>
      <c r="E31" s="12"/>
      <c r="F31" s="11"/>
      <c r="G31" s="13"/>
      <c r="H31" s="14"/>
      <c r="I31" s="15"/>
      <c r="J31" s="16"/>
    </row>
    <row r="32" spans="1:10" x14ac:dyDescent="0.55000000000000004">
      <c r="A32" s="17"/>
      <c r="B32" s="17"/>
      <c r="C32" s="17"/>
      <c r="D32" s="17" t="s">
        <v>150</v>
      </c>
      <c r="E32" s="18">
        <v>42820</v>
      </c>
      <c r="F32" s="17" t="s">
        <v>167</v>
      </c>
      <c r="G32" s="19" t="s">
        <v>232</v>
      </c>
      <c r="H32" s="20" t="s">
        <v>279</v>
      </c>
      <c r="I32" s="21" t="s">
        <v>126</v>
      </c>
      <c r="J32" s="22">
        <v>2500</v>
      </c>
    </row>
    <row r="33" spans="1:10" x14ac:dyDescent="0.55000000000000004">
      <c r="A33" s="17"/>
      <c r="B33" s="17"/>
      <c r="C33" s="17"/>
      <c r="D33" s="17" t="s">
        <v>150</v>
      </c>
      <c r="E33" s="18">
        <v>42877</v>
      </c>
      <c r="F33" s="17" t="s">
        <v>168</v>
      </c>
      <c r="G33" s="19" t="s">
        <v>233</v>
      </c>
      <c r="H33" s="20" t="s">
        <v>279</v>
      </c>
      <c r="I33" s="21" t="s">
        <v>126</v>
      </c>
      <c r="J33" s="22">
        <v>2500</v>
      </c>
    </row>
    <row r="34" spans="1:10" x14ac:dyDescent="0.55000000000000004">
      <c r="A34" s="17"/>
      <c r="B34" s="17"/>
      <c r="C34" s="17"/>
      <c r="D34" s="17" t="s">
        <v>150</v>
      </c>
      <c r="E34" s="18">
        <v>42913</v>
      </c>
      <c r="F34" s="17" t="s">
        <v>169</v>
      </c>
      <c r="G34" s="19" t="s">
        <v>234</v>
      </c>
      <c r="H34" s="20" t="s">
        <v>279</v>
      </c>
      <c r="I34" s="21" t="s">
        <v>126</v>
      </c>
      <c r="J34" s="22">
        <v>2500</v>
      </c>
    </row>
    <row r="35" spans="1:10" x14ac:dyDescent="0.55000000000000004">
      <c r="A35" s="17"/>
      <c r="B35" s="17"/>
      <c r="C35" s="17"/>
      <c r="D35" s="17" t="s">
        <v>150</v>
      </c>
      <c r="E35" s="18">
        <v>42962</v>
      </c>
      <c r="F35" s="17" t="s">
        <v>170</v>
      </c>
      <c r="G35" s="19" t="s">
        <v>235</v>
      </c>
      <c r="H35" s="20" t="s">
        <v>279</v>
      </c>
      <c r="I35" s="21" t="s">
        <v>126</v>
      </c>
      <c r="J35" s="22">
        <v>2500</v>
      </c>
    </row>
    <row r="36" spans="1:10" ht="14.7" thickBot="1" x14ac:dyDescent="0.6">
      <c r="A36" s="17"/>
      <c r="B36" s="17"/>
      <c r="C36" s="17"/>
      <c r="D36" s="17" t="s">
        <v>150</v>
      </c>
      <c r="E36" s="18">
        <v>42970</v>
      </c>
      <c r="F36" s="17" t="s">
        <v>171</v>
      </c>
      <c r="G36" s="19" t="s">
        <v>236</v>
      </c>
      <c r="H36" s="20" t="s">
        <v>279</v>
      </c>
      <c r="I36" s="21" t="s">
        <v>126</v>
      </c>
      <c r="J36" s="23">
        <v>2500</v>
      </c>
    </row>
    <row r="37" spans="1:10" x14ac:dyDescent="0.55000000000000004">
      <c r="A37" s="17"/>
      <c r="B37" s="17"/>
      <c r="C37" s="17" t="s">
        <v>134</v>
      </c>
      <c r="D37" s="17"/>
      <c r="E37" s="18"/>
      <c r="F37" s="17"/>
      <c r="G37" s="19"/>
      <c r="H37" s="20"/>
      <c r="I37" s="21"/>
      <c r="J37" s="22">
        <f>ROUND(SUM(J31:J36),5)</f>
        <v>12500</v>
      </c>
    </row>
    <row r="38" spans="1:10" x14ac:dyDescent="0.55000000000000004">
      <c r="A38" s="11"/>
      <c r="B38" s="11"/>
      <c r="C38" s="11" t="s">
        <v>10</v>
      </c>
      <c r="D38" s="11"/>
      <c r="E38" s="12"/>
      <c r="F38" s="11"/>
      <c r="G38" s="13"/>
      <c r="H38" s="14"/>
      <c r="I38" s="15"/>
      <c r="J38" s="16"/>
    </row>
    <row r="39" spans="1:10" x14ac:dyDescent="0.55000000000000004">
      <c r="A39" s="17"/>
      <c r="B39" s="17"/>
      <c r="C39" s="17"/>
      <c r="D39" s="17" t="s">
        <v>150</v>
      </c>
      <c r="E39" s="18">
        <v>42801</v>
      </c>
      <c r="F39" s="17" t="s">
        <v>172</v>
      </c>
      <c r="G39" s="19" t="s">
        <v>237</v>
      </c>
      <c r="H39" s="20" t="s">
        <v>280</v>
      </c>
      <c r="I39" s="21" t="s">
        <v>126</v>
      </c>
      <c r="J39" s="22">
        <v>2500</v>
      </c>
    </row>
    <row r="40" spans="1:10" x14ac:dyDescent="0.55000000000000004">
      <c r="A40" s="17"/>
      <c r="B40" s="17"/>
      <c r="C40" s="17"/>
      <c r="D40" s="17" t="s">
        <v>150</v>
      </c>
      <c r="E40" s="18">
        <v>42849</v>
      </c>
      <c r="F40" s="17" t="s">
        <v>173</v>
      </c>
      <c r="G40" s="19" t="s">
        <v>238</v>
      </c>
      <c r="H40" s="20" t="s">
        <v>280</v>
      </c>
      <c r="I40" s="21" t="s">
        <v>126</v>
      </c>
      <c r="J40" s="22">
        <v>2500</v>
      </c>
    </row>
    <row r="41" spans="1:10" x14ac:dyDescent="0.55000000000000004">
      <c r="A41" s="17"/>
      <c r="B41" s="17"/>
      <c r="C41" s="17"/>
      <c r="D41" s="17" t="s">
        <v>150</v>
      </c>
      <c r="E41" s="18">
        <v>42888</v>
      </c>
      <c r="F41" s="17" t="s">
        <v>174</v>
      </c>
      <c r="G41" s="19" t="s">
        <v>239</v>
      </c>
      <c r="H41" s="20" t="s">
        <v>280</v>
      </c>
      <c r="I41" s="21" t="s">
        <v>126</v>
      </c>
      <c r="J41" s="22">
        <v>2500</v>
      </c>
    </row>
    <row r="42" spans="1:10" x14ac:dyDescent="0.55000000000000004">
      <c r="A42" s="17"/>
      <c r="B42" s="17"/>
      <c r="C42" s="17"/>
      <c r="D42" s="17" t="s">
        <v>150</v>
      </c>
      <c r="E42" s="18">
        <v>42908</v>
      </c>
      <c r="F42" s="17" t="s">
        <v>175</v>
      </c>
      <c r="G42" s="19" t="s">
        <v>240</v>
      </c>
      <c r="H42" s="20" t="s">
        <v>280</v>
      </c>
      <c r="I42" s="21" t="s">
        <v>126</v>
      </c>
      <c r="J42" s="22">
        <v>2500</v>
      </c>
    </row>
    <row r="43" spans="1:10" ht="14.7" thickBot="1" x14ac:dyDescent="0.6">
      <c r="A43" s="17"/>
      <c r="B43" s="17"/>
      <c r="C43" s="17"/>
      <c r="D43" s="17" t="s">
        <v>150</v>
      </c>
      <c r="E43" s="18">
        <v>42914</v>
      </c>
      <c r="F43" s="17" t="s">
        <v>176</v>
      </c>
      <c r="G43" s="19" t="s">
        <v>241</v>
      </c>
      <c r="H43" s="20" t="s">
        <v>280</v>
      </c>
      <c r="I43" s="21" t="s">
        <v>126</v>
      </c>
      <c r="J43" s="23">
        <v>2500</v>
      </c>
    </row>
    <row r="44" spans="1:10" x14ac:dyDescent="0.55000000000000004">
      <c r="A44" s="17"/>
      <c r="B44" s="17"/>
      <c r="C44" s="17" t="s">
        <v>135</v>
      </c>
      <c r="D44" s="17"/>
      <c r="E44" s="18"/>
      <c r="F44" s="17"/>
      <c r="G44" s="19"/>
      <c r="H44" s="20"/>
      <c r="I44" s="21"/>
      <c r="J44" s="22">
        <f>ROUND(SUM(J38:J43),5)</f>
        <v>12500</v>
      </c>
    </row>
    <row r="45" spans="1:10" x14ac:dyDescent="0.55000000000000004">
      <c r="A45" s="11"/>
      <c r="B45" s="11"/>
      <c r="C45" s="11" t="s">
        <v>11</v>
      </c>
      <c r="D45" s="11"/>
      <c r="E45" s="12"/>
      <c r="F45" s="11"/>
      <c r="G45" s="13"/>
      <c r="H45" s="14"/>
      <c r="I45" s="15"/>
      <c r="J45" s="16"/>
    </row>
    <row r="46" spans="1:10" x14ac:dyDescent="0.55000000000000004">
      <c r="A46" s="17"/>
      <c r="B46" s="17"/>
      <c r="C46" s="17"/>
      <c r="D46" s="17" t="s">
        <v>150</v>
      </c>
      <c r="E46" s="18">
        <v>42820</v>
      </c>
      <c r="F46" s="17" t="s">
        <v>177</v>
      </c>
      <c r="G46" s="19" t="s">
        <v>242</v>
      </c>
      <c r="H46" s="20" t="s">
        <v>281</v>
      </c>
      <c r="I46" s="21" t="s">
        <v>126</v>
      </c>
      <c r="J46" s="22">
        <v>2500</v>
      </c>
    </row>
    <row r="47" spans="1:10" x14ac:dyDescent="0.55000000000000004">
      <c r="A47" s="17"/>
      <c r="B47" s="17"/>
      <c r="C47" s="17"/>
      <c r="D47" s="17" t="s">
        <v>150</v>
      </c>
      <c r="E47" s="18">
        <v>42906</v>
      </c>
      <c r="F47" s="17" t="s">
        <v>178</v>
      </c>
      <c r="G47" s="19" t="s">
        <v>243</v>
      </c>
      <c r="H47" s="20" t="s">
        <v>281</v>
      </c>
      <c r="I47" s="21" t="s">
        <v>126</v>
      </c>
      <c r="J47" s="22">
        <v>2500</v>
      </c>
    </row>
    <row r="48" spans="1:10" x14ac:dyDescent="0.55000000000000004">
      <c r="A48" s="17"/>
      <c r="B48" s="17"/>
      <c r="C48" s="17"/>
      <c r="D48" s="17" t="s">
        <v>150</v>
      </c>
      <c r="E48" s="18">
        <v>42934</v>
      </c>
      <c r="F48" s="17" t="s">
        <v>179</v>
      </c>
      <c r="G48" s="19" t="s">
        <v>244</v>
      </c>
      <c r="H48" s="20" t="s">
        <v>281</v>
      </c>
      <c r="I48" s="21" t="s">
        <v>126</v>
      </c>
      <c r="J48" s="22">
        <v>2500</v>
      </c>
    </row>
    <row r="49" spans="1:10" ht="14.7" thickBot="1" x14ac:dyDescent="0.6">
      <c r="A49" s="17"/>
      <c r="B49" s="17"/>
      <c r="C49" s="17"/>
      <c r="D49" s="17" t="s">
        <v>150</v>
      </c>
      <c r="E49" s="18">
        <v>42943</v>
      </c>
      <c r="F49" s="17" t="s">
        <v>180</v>
      </c>
      <c r="G49" s="19" t="s">
        <v>245</v>
      </c>
      <c r="H49" s="20" t="s">
        <v>281</v>
      </c>
      <c r="I49" s="21" t="s">
        <v>126</v>
      </c>
      <c r="J49" s="23">
        <v>2500</v>
      </c>
    </row>
    <row r="50" spans="1:10" x14ac:dyDescent="0.55000000000000004">
      <c r="A50" s="17"/>
      <c r="B50" s="17"/>
      <c r="C50" s="17" t="s">
        <v>136</v>
      </c>
      <c r="D50" s="17"/>
      <c r="E50" s="18"/>
      <c r="F50" s="17"/>
      <c r="G50" s="19"/>
      <c r="H50" s="20"/>
      <c r="I50" s="21"/>
      <c r="J50" s="22">
        <f>ROUND(SUM(J45:J49),5)</f>
        <v>10000</v>
      </c>
    </row>
    <row r="51" spans="1:10" x14ac:dyDescent="0.55000000000000004">
      <c r="A51" s="11"/>
      <c r="B51" s="11"/>
      <c r="C51" s="11" t="s">
        <v>12</v>
      </c>
      <c r="D51" s="11"/>
      <c r="E51" s="12"/>
      <c r="F51" s="11"/>
      <c r="G51" s="13"/>
      <c r="H51" s="14"/>
      <c r="I51" s="15"/>
      <c r="J51" s="16"/>
    </row>
    <row r="52" spans="1:10" x14ac:dyDescent="0.55000000000000004">
      <c r="A52" s="17"/>
      <c r="B52" s="17"/>
      <c r="C52" s="17"/>
      <c r="D52" s="17" t="s">
        <v>150</v>
      </c>
      <c r="E52" s="18">
        <v>42820</v>
      </c>
      <c r="F52" s="17" t="s">
        <v>181</v>
      </c>
      <c r="G52" s="19" t="s">
        <v>246</v>
      </c>
      <c r="H52" s="20" t="s">
        <v>282</v>
      </c>
      <c r="I52" s="21" t="s">
        <v>126</v>
      </c>
      <c r="J52" s="22">
        <v>1500</v>
      </c>
    </row>
    <row r="53" spans="1:10" x14ac:dyDescent="0.55000000000000004">
      <c r="A53" s="17"/>
      <c r="B53" s="17"/>
      <c r="C53" s="17"/>
      <c r="D53" s="17" t="s">
        <v>150</v>
      </c>
      <c r="E53" s="18">
        <v>42921</v>
      </c>
      <c r="F53" s="17" t="s">
        <v>182</v>
      </c>
      <c r="G53" s="19" t="s">
        <v>247</v>
      </c>
      <c r="H53" s="20" t="s">
        <v>283</v>
      </c>
      <c r="I53" s="21" t="s">
        <v>126</v>
      </c>
      <c r="J53" s="22">
        <v>1500</v>
      </c>
    </row>
    <row r="54" spans="1:10" x14ac:dyDescent="0.55000000000000004">
      <c r="A54" s="17"/>
      <c r="B54" s="17"/>
      <c r="C54" s="17"/>
      <c r="D54" s="17" t="s">
        <v>150</v>
      </c>
      <c r="E54" s="18">
        <v>42940</v>
      </c>
      <c r="F54" s="17" t="s">
        <v>183</v>
      </c>
      <c r="G54" s="19" t="s">
        <v>248</v>
      </c>
      <c r="H54" s="20" t="s">
        <v>283</v>
      </c>
      <c r="I54" s="21" t="s">
        <v>126</v>
      </c>
      <c r="J54" s="22">
        <v>1500</v>
      </c>
    </row>
    <row r="55" spans="1:10" ht="14.7" thickBot="1" x14ac:dyDescent="0.6">
      <c r="A55" s="17"/>
      <c r="B55" s="17"/>
      <c r="C55" s="17"/>
      <c r="D55" s="17" t="s">
        <v>150</v>
      </c>
      <c r="E55" s="18">
        <v>42961</v>
      </c>
      <c r="F55" s="17" t="s">
        <v>184</v>
      </c>
      <c r="G55" s="19" t="s">
        <v>249</v>
      </c>
      <c r="H55" s="20" t="s">
        <v>282</v>
      </c>
      <c r="I55" s="21" t="s">
        <v>126</v>
      </c>
      <c r="J55" s="23">
        <v>1500</v>
      </c>
    </row>
    <row r="56" spans="1:10" x14ac:dyDescent="0.55000000000000004">
      <c r="A56" s="17"/>
      <c r="B56" s="17"/>
      <c r="C56" s="17" t="s">
        <v>137</v>
      </c>
      <c r="D56" s="17"/>
      <c r="E56" s="18"/>
      <c r="F56" s="17"/>
      <c r="G56" s="19"/>
      <c r="H56" s="20"/>
      <c r="I56" s="21"/>
      <c r="J56" s="22">
        <f>ROUND(SUM(J51:J55),5)</f>
        <v>6000</v>
      </c>
    </row>
    <row r="57" spans="1:10" x14ac:dyDescent="0.55000000000000004">
      <c r="A57" s="11"/>
      <c r="B57" s="11"/>
      <c r="C57" s="11" t="s">
        <v>13</v>
      </c>
      <c r="D57" s="11"/>
      <c r="E57" s="12"/>
      <c r="F57" s="11"/>
      <c r="G57" s="13"/>
      <c r="H57" s="14"/>
      <c r="I57" s="15"/>
      <c r="J57" s="16"/>
    </row>
    <row r="58" spans="1:10" ht="20.399999999999999" x14ac:dyDescent="0.55000000000000004">
      <c r="A58" s="17"/>
      <c r="B58" s="17"/>
      <c r="C58" s="17"/>
      <c r="D58" s="17" t="s">
        <v>150</v>
      </c>
      <c r="E58" s="18">
        <v>42913</v>
      </c>
      <c r="F58" s="17" t="s">
        <v>185</v>
      </c>
      <c r="G58" s="19" t="s">
        <v>250</v>
      </c>
      <c r="H58" s="20" t="s">
        <v>284</v>
      </c>
      <c r="I58" s="21" t="s">
        <v>126</v>
      </c>
      <c r="J58" s="22">
        <v>1000</v>
      </c>
    </row>
    <row r="59" spans="1:10" x14ac:dyDescent="0.55000000000000004">
      <c r="A59" s="17"/>
      <c r="B59" s="17"/>
      <c r="C59" s="17"/>
      <c r="D59" s="17" t="s">
        <v>150</v>
      </c>
      <c r="E59" s="18">
        <v>42929</v>
      </c>
      <c r="F59" s="17" t="s">
        <v>186</v>
      </c>
      <c r="G59" s="19" t="s">
        <v>251</v>
      </c>
      <c r="H59" s="20" t="s">
        <v>285</v>
      </c>
      <c r="I59" s="21" t="s">
        <v>126</v>
      </c>
      <c r="J59" s="22">
        <v>1000</v>
      </c>
    </row>
    <row r="60" spans="1:10" x14ac:dyDescent="0.55000000000000004">
      <c r="A60" s="17"/>
      <c r="B60" s="17"/>
      <c r="C60" s="17"/>
      <c r="D60" s="17" t="s">
        <v>150</v>
      </c>
      <c r="E60" s="18">
        <v>42961</v>
      </c>
      <c r="F60" s="17" t="s">
        <v>187</v>
      </c>
      <c r="G60" s="19" t="s">
        <v>252</v>
      </c>
      <c r="H60" s="20" t="s">
        <v>284</v>
      </c>
      <c r="I60" s="21" t="s">
        <v>126</v>
      </c>
      <c r="J60" s="22">
        <v>1000</v>
      </c>
    </row>
    <row r="61" spans="1:10" x14ac:dyDescent="0.55000000000000004">
      <c r="A61" s="17"/>
      <c r="B61" s="17"/>
      <c r="C61" s="17"/>
      <c r="D61" s="17" t="s">
        <v>150</v>
      </c>
      <c r="E61" s="18">
        <v>42961</v>
      </c>
      <c r="F61" s="17" t="s">
        <v>188</v>
      </c>
      <c r="G61" s="19" t="s">
        <v>253</v>
      </c>
      <c r="H61" s="20" t="s">
        <v>286</v>
      </c>
      <c r="I61" s="21" t="s">
        <v>126</v>
      </c>
      <c r="J61" s="22">
        <v>1000</v>
      </c>
    </row>
    <row r="62" spans="1:10" x14ac:dyDescent="0.55000000000000004">
      <c r="A62" s="17"/>
      <c r="B62" s="17"/>
      <c r="C62" s="17"/>
      <c r="D62" s="17" t="s">
        <v>150</v>
      </c>
      <c r="E62" s="18">
        <v>42962</v>
      </c>
      <c r="F62" s="17" t="s">
        <v>189</v>
      </c>
      <c r="G62" s="19" t="s">
        <v>254</v>
      </c>
      <c r="H62" s="20" t="s">
        <v>286</v>
      </c>
      <c r="I62" s="21" t="s">
        <v>126</v>
      </c>
      <c r="J62" s="22">
        <v>1000</v>
      </c>
    </row>
    <row r="63" spans="1:10" ht="14.7" thickBot="1" x14ac:dyDescent="0.6">
      <c r="A63" s="17"/>
      <c r="B63" s="17"/>
      <c r="C63" s="17"/>
      <c r="D63" s="17" t="s">
        <v>150</v>
      </c>
      <c r="E63" s="18">
        <v>42969</v>
      </c>
      <c r="F63" s="17" t="s">
        <v>190</v>
      </c>
      <c r="G63" s="19" t="s">
        <v>255</v>
      </c>
      <c r="H63" s="20" t="s">
        <v>287</v>
      </c>
      <c r="I63" s="21" t="s">
        <v>126</v>
      </c>
      <c r="J63" s="23">
        <v>1000</v>
      </c>
    </row>
    <row r="64" spans="1:10" x14ac:dyDescent="0.55000000000000004">
      <c r="A64" s="17"/>
      <c r="B64" s="17"/>
      <c r="C64" s="17" t="s">
        <v>138</v>
      </c>
      <c r="D64" s="17"/>
      <c r="E64" s="18"/>
      <c r="F64" s="17"/>
      <c r="G64" s="19"/>
      <c r="H64" s="20"/>
      <c r="I64" s="21"/>
      <c r="J64" s="22">
        <f>ROUND(SUM(J57:J63),5)</f>
        <v>6000</v>
      </c>
    </row>
    <row r="65" spans="1:10" x14ac:dyDescent="0.55000000000000004">
      <c r="A65" s="11"/>
      <c r="B65" s="11"/>
      <c r="C65" s="11" t="s">
        <v>14</v>
      </c>
      <c r="D65" s="11"/>
      <c r="E65" s="12"/>
      <c r="F65" s="11"/>
      <c r="G65" s="13"/>
      <c r="H65" s="14"/>
      <c r="I65" s="15"/>
      <c r="J65" s="16"/>
    </row>
    <row r="66" spans="1:10" x14ac:dyDescent="0.55000000000000004">
      <c r="A66" s="17"/>
      <c r="B66" s="17"/>
      <c r="C66" s="17"/>
      <c r="D66" s="17" t="s">
        <v>150</v>
      </c>
      <c r="E66" s="18">
        <v>42829</v>
      </c>
      <c r="F66" s="17" t="s">
        <v>191</v>
      </c>
      <c r="G66" s="19" t="s">
        <v>256</v>
      </c>
      <c r="H66" s="20" t="s">
        <v>288</v>
      </c>
      <c r="I66" s="21" t="s">
        <v>126</v>
      </c>
      <c r="J66" s="22">
        <v>500</v>
      </c>
    </row>
    <row r="67" spans="1:10" x14ac:dyDescent="0.55000000000000004">
      <c r="A67" s="17"/>
      <c r="B67" s="17"/>
      <c r="C67" s="17"/>
      <c r="D67" s="17" t="s">
        <v>150</v>
      </c>
      <c r="E67" s="18">
        <v>42927</v>
      </c>
      <c r="F67" s="17" t="s">
        <v>192</v>
      </c>
      <c r="G67" s="19" t="s">
        <v>257</v>
      </c>
      <c r="H67" s="20" t="s">
        <v>288</v>
      </c>
      <c r="I67" s="21" t="s">
        <v>126</v>
      </c>
      <c r="J67" s="22">
        <v>500</v>
      </c>
    </row>
    <row r="68" spans="1:10" x14ac:dyDescent="0.55000000000000004">
      <c r="A68" s="17"/>
      <c r="B68" s="17"/>
      <c r="C68" s="17"/>
      <c r="D68" s="17" t="s">
        <v>150</v>
      </c>
      <c r="E68" s="18">
        <v>42928</v>
      </c>
      <c r="F68" s="17" t="s">
        <v>193</v>
      </c>
      <c r="G68" s="19" t="s">
        <v>258</v>
      </c>
      <c r="H68" s="20" t="s">
        <v>289</v>
      </c>
      <c r="I68" s="21" t="s">
        <v>126</v>
      </c>
      <c r="J68" s="22">
        <v>787</v>
      </c>
    </row>
    <row r="69" spans="1:10" ht="14.7" thickBot="1" x14ac:dyDescent="0.6">
      <c r="A69" s="17"/>
      <c r="B69" s="17"/>
      <c r="C69" s="17"/>
      <c r="D69" s="25" t="s">
        <v>150</v>
      </c>
      <c r="E69" s="26">
        <v>42971</v>
      </c>
      <c r="F69" s="25" t="s">
        <v>194</v>
      </c>
      <c r="G69" s="27" t="s">
        <v>259</v>
      </c>
      <c r="H69" s="28" t="s">
        <v>290</v>
      </c>
      <c r="I69" s="29" t="s">
        <v>305</v>
      </c>
      <c r="J69" s="30">
        <v>500</v>
      </c>
    </row>
    <row r="70" spans="1:10" x14ac:dyDescent="0.55000000000000004">
      <c r="A70" s="17"/>
      <c r="B70" s="17"/>
      <c r="C70" s="17" t="s">
        <v>139</v>
      </c>
      <c r="D70" s="17"/>
      <c r="E70" s="18"/>
      <c r="F70" s="17"/>
      <c r="G70" s="19"/>
      <c r="H70" s="20"/>
      <c r="I70" s="21"/>
      <c r="J70" s="22">
        <f>ROUND(SUM(J65:J69),5)</f>
        <v>2287</v>
      </c>
    </row>
    <row r="71" spans="1:10" x14ac:dyDescent="0.55000000000000004">
      <c r="A71" s="11"/>
      <c r="B71" s="11"/>
      <c r="C71" s="11" t="s">
        <v>15</v>
      </c>
      <c r="D71" s="11"/>
      <c r="E71" s="12"/>
      <c r="F71" s="11"/>
      <c r="G71" s="13"/>
      <c r="H71" s="14"/>
      <c r="I71" s="15"/>
      <c r="J71" s="16"/>
    </row>
    <row r="72" spans="1:10" x14ac:dyDescent="0.55000000000000004">
      <c r="A72" s="17"/>
      <c r="B72" s="17"/>
      <c r="C72" s="17"/>
      <c r="D72" s="17" t="s">
        <v>150</v>
      </c>
      <c r="E72" s="18">
        <v>42951</v>
      </c>
      <c r="F72" s="17" t="s">
        <v>195</v>
      </c>
      <c r="G72" s="19" t="s">
        <v>260</v>
      </c>
      <c r="H72" s="20" t="s">
        <v>291</v>
      </c>
      <c r="I72" s="21" t="s">
        <v>126</v>
      </c>
      <c r="J72" s="22">
        <v>750</v>
      </c>
    </row>
    <row r="73" spans="1:10" x14ac:dyDescent="0.55000000000000004">
      <c r="A73" s="17"/>
      <c r="B73" s="17"/>
      <c r="C73" s="17"/>
      <c r="D73" s="17" t="s">
        <v>150</v>
      </c>
      <c r="E73" s="18">
        <v>42958</v>
      </c>
      <c r="F73" s="17" t="s">
        <v>196</v>
      </c>
      <c r="G73" s="19" t="s">
        <v>261</v>
      </c>
      <c r="H73" s="20" t="s">
        <v>291</v>
      </c>
      <c r="I73" s="21" t="s">
        <v>126</v>
      </c>
      <c r="J73" s="22">
        <v>750</v>
      </c>
    </row>
    <row r="74" spans="1:10" ht="14.7" thickBot="1" x14ac:dyDescent="0.6">
      <c r="A74" s="17"/>
      <c r="B74" s="17"/>
      <c r="C74" s="17"/>
      <c r="D74" s="17" t="s">
        <v>150</v>
      </c>
      <c r="E74" s="18">
        <v>42965</v>
      </c>
      <c r="F74" s="17" t="s">
        <v>197</v>
      </c>
      <c r="G74" s="19" t="s">
        <v>262</v>
      </c>
      <c r="H74" s="20" t="s">
        <v>291</v>
      </c>
      <c r="I74" s="21" t="s">
        <v>126</v>
      </c>
      <c r="J74" s="23">
        <v>750</v>
      </c>
    </row>
    <row r="75" spans="1:10" x14ac:dyDescent="0.55000000000000004">
      <c r="A75" s="17"/>
      <c r="B75" s="17"/>
      <c r="C75" s="17" t="s">
        <v>140</v>
      </c>
      <c r="D75" s="17"/>
      <c r="E75" s="18"/>
      <c r="F75" s="17"/>
      <c r="G75" s="19"/>
      <c r="H75" s="20"/>
      <c r="I75" s="21"/>
      <c r="J75" s="22">
        <f>ROUND(SUM(J71:J74),5)</f>
        <v>2250</v>
      </c>
    </row>
    <row r="76" spans="1:10" x14ac:dyDescent="0.55000000000000004">
      <c r="A76" s="11"/>
      <c r="B76" s="11"/>
      <c r="C76" s="11" t="s">
        <v>16</v>
      </c>
      <c r="D76" s="11"/>
      <c r="E76" s="12"/>
      <c r="F76" s="11"/>
      <c r="G76" s="13"/>
      <c r="H76" s="14"/>
      <c r="I76" s="15"/>
      <c r="J76" s="16"/>
    </row>
    <row r="77" spans="1:10" x14ac:dyDescent="0.55000000000000004">
      <c r="A77" s="17"/>
      <c r="B77" s="17"/>
      <c r="C77" s="17"/>
      <c r="D77" s="17" t="s">
        <v>150</v>
      </c>
      <c r="E77" s="18">
        <v>42921</v>
      </c>
      <c r="F77" s="17" t="s">
        <v>182</v>
      </c>
      <c r="G77" s="19" t="s">
        <v>247</v>
      </c>
      <c r="H77" s="20" t="s">
        <v>292</v>
      </c>
      <c r="I77" s="21" t="s">
        <v>126</v>
      </c>
      <c r="J77" s="22">
        <v>500</v>
      </c>
    </row>
    <row r="78" spans="1:10" ht="14.7" thickBot="1" x14ac:dyDescent="0.6">
      <c r="A78" s="17"/>
      <c r="B78" s="17"/>
      <c r="C78" s="17"/>
      <c r="D78" s="17" t="s">
        <v>150</v>
      </c>
      <c r="E78" s="18">
        <v>42927</v>
      </c>
      <c r="F78" s="17" t="s">
        <v>192</v>
      </c>
      <c r="G78" s="19" t="s">
        <v>257</v>
      </c>
      <c r="H78" s="20" t="s">
        <v>292</v>
      </c>
      <c r="I78" s="21" t="s">
        <v>126</v>
      </c>
      <c r="J78" s="23">
        <v>500</v>
      </c>
    </row>
    <row r="79" spans="1:10" x14ac:dyDescent="0.55000000000000004">
      <c r="A79" s="17"/>
      <c r="B79" s="17"/>
      <c r="C79" s="17" t="s">
        <v>141</v>
      </c>
      <c r="D79" s="17"/>
      <c r="E79" s="18"/>
      <c r="F79" s="17"/>
      <c r="G79" s="19"/>
      <c r="H79" s="20"/>
      <c r="I79" s="21"/>
      <c r="J79" s="22">
        <f>ROUND(SUM(J76:J78),5)</f>
        <v>1000</v>
      </c>
    </row>
    <row r="80" spans="1:10" x14ac:dyDescent="0.55000000000000004">
      <c r="A80" s="11"/>
      <c r="B80" s="11"/>
      <c r="C80" s="11" t="s">
        <v>17</v>
      </c>
      <c r="D80" s="11"/>
      <c r="E80" s="12"/>
      <c r="F80" s="11"/>
      <c r="G80" s="13"/>
      <c r="H80" s="14"/>
      <c r="I80" s="15"/>
      <c r="J80" s="16"/>
    </row>
    <row r="81" spans="1:10" x14ac:dyDescent="0.55000000000000004">
      <c r="A81" s="17"/>
      <c r="B81" s="17"/>
      <c r="C81" s="17"/>
      <c r="D81" s="17" t="s">
        <v>150</v>
      </c>
      <c r="E81" s="18">
        <v>42943</v>
      </c>
      <c r="F81" s="17" t="s">
        <v>198</v>
      </c>
      <c r="G81" s="19" t="s">
        <v>263</v>
      </c>
      <c r="H81" s="20" t="s">
        <v>293</v>
      </c>
      <c r="I81" s="21" t="s">
        <v>126</v>
      </c>
      <c r="J81" s="22">
        <v>1500</v>
      </c>
    </row>
    <row r="82" spans="1:10" ht="20.7" thickBot="1" x14ac:dyDescent="0.6">
      <c r="A82" s="17"/>
      <c r="B82" s="17"/>
      <c r="C82" s="17"/>
      <c r="D82" s="17" t="s">
        <v>150</v>
      </c>
      <c r="E82" s="18">
        <v>42963</v>
      </c>
      <c r="F82" s="17" t="s">
        <v>199</v>
      </c>
      <c r="G82" s="19" t="s">
        <v>264</v>
      </c>
      <c r="H82" s="20" t="s">
        <v>294</v>
      </c>
      <c r="I82" s="21" t="s">
        <v>126</v>
      </c>
      <c r="J82" s="23">
        <v>850</v>
      </c>
    </row>
    <row r="83" spans="1:10" x14ac:dyDescent="0.55000000000000004">
      <c r="A83" s="17"/>
      <c r="B83" s="17"/>
      <c r="C83" s="17" t="s">
        <v>142</v>
      </c>
      <c r="D83" s="17"/>
      <c r="E83" s="18"/>
      <c r="F83" s="17"/>
      <c r="G83" s="19"/>
      <c r="H83" s="20"/>
      <c r="I83" s="21"/>
      <c r="J83" s="22">
        <f>ROUND(SUM(J80:J82),5)</f>
        <v>2350</v>
      </c>
    </row>
    <row r="84" spans="1:10" x14ac:dyDescent="0.55000000000000004">
      <c r="A84" s="11"/>
      <c r="B84" s="11"/>
      <c r="C84" s="11" t="s">
        <v>18</v>
      </c>
      <c r="D84" s="11"/>
      <c r="E84" s="12"/>
      <c r="F84" s="11"/>
      <c r="G84" s="13"/>
      <c r="H84" s="14"/>
      <c r="I84" s="15"/>
      <c r="J84" s="16"/>
    </row>
    <row r="85" spans="1:10" x14ac:dyDescent="0.55000000000000004">
      <c r="A85" s="17"/>
      <c r="B85" s="17"/>
      <c r="C85" s="17"/>
      <c r="D85" s="17" t="s">
        <v>150</v>
      </c>
      <c r="E85" s="18">
        <v>42857</v>
      </c>
      <c r="F85" s="17" t="s">
        <v>200</v>
      </c>
      <c r="G85" s="19" t="s">
        <v>218</v>
      </c>
      <c r="H85" s="20" t="s">
        <v>295</v>
      </c>
      <c r="I85" s="21" t="s">
        <v>126</v>
      </c>
      <c r="J85" s="22">
        <v>1500</v>
      </c>
    </row>
    <row r="86" spans="1:10" ht="20.7" thickBot="1" x14ac:dyDescent="0.6">
      <c r="A86" s="17"/>
      <c r="B86" s="17"/>
      <c r="C86" s="17"/>
      <c r="D86" s="17" t="s">
        <v>150</v>
      </c>
      <c r="E86" s="18">
        <v>42926</v>
      </c>
      <c r="F86" s="17" t="s">
        <v>201</v>
      </c>
      <c r="G86" s="19" t="s">
        <v>265</v>
      </c>
      <c r="H86" s="20" t="s">
        <v>296</v>
      </c>
      <c r="I86" s="21" t="s">
        <v>126</v>
      </c>
      <c r="J86" s="23">
        <v>1500</v>
      </c>
    </row>
    <row r="87" spans="1:10" x14ac:dyDescent="0.55000000000000004">
      <c r="A87" s="17"/>
      <c r="B87" s="17"/>
      <c r="C87" s="17" t="s">
        <v>143</v>
      </c>
      <c r="D87" s="17"/>
      <c r="E87" s="18"/>
      <c r="F87" s="17"/>
      <c r="G87" s="19"/>
      <c r="H87" s="20"/>
      <c r="I87" s="21"/>
      <c r="J87" s="22">
        <f>ROUND(SUM(J84:J86),5)</f>
        <v>3000</v>
      </c>
    </row>
    <row r="88" spans="1:10" x14ac:dyDescent="0.55000000000000004">
      <c r="A88" s="11"/>
      <c r="B88" s="11"/>
      <c r="C88" s="11" t="s">
        <v>19</v>
      </c>
      <c r="D88" s="11"/>
      <c r="E88" s="12"/>
      <c r="F88" s="11"/>
      <c r="G88" s="13"/>
      <c r="H88" s="14"/>
      <c r="I88" s="15"/>
      <c r="J88" s="16"/>
    </row>
    <row r="89" spans="1:10" ht="20.399999999999999" x14ac:dyDescent="0.55000000000000004">
      <c r="A89" s="17"/>
      <c r="B89" s="17"/>
      <c r="C89" s="17"/>
      <c r="D89" s="17" t="s">
        <v>150</v>
      </c>
      <c r="E89" s="18">
        <v>42829</v>
      </c>
      <c r="F89" s="17" t="s">
        <v>202</v>
      </c>
      <c r="G89" s="19" t="s">
        <v>266</v>
      </c>
      <c r="H89" s="20" t="s">
        <v>297</v>
      </c>
      <c r="I89" s="21" t="s">
        <v>126</v>
      </c>
      <c r="J89" s="22">
        <v>500</v>
      </c>
    </row>
    <row r="90" spans="1:10" x14ac:dyDescent="0.55000000000000004">
      <c r="A90" s="17"/>
      <c r="B90" s="17"/>
      <c r="C90" s="17"/>
      <c r="D90" s="17" t="s">
        <v>150</v>
      </c>
      <c r="E90" s="18">
        <v>42888</v>
      </c>
      <c r="F90" s="17" t="s">
        <v>203</v>
      </c>
      <c r="G90" s="19" t="s">
        <v>267</v>
      </c>
      <c r="H90" s="20" t="s">
        <v>297</v>
      </c>
      <c r="I90" s="21" t="s">
        <v>126</v>
      </c>
      <c r="J90" s="22">
        <v>500</v>
      </c>
    </row>
    <row r="91" spans="1:10" ht="14.7" thickBot="1" x14ac:dyDescent="0.6">
      <c r="A91" s="17"/>
      <c r="B91" s="17"/>
      <c r="C91" s="17"/>
      <c r="D91" s="17" t="s">
        <v>150</v>
      </c>
      <c r="E91" s="18">
        <v>42965</v>
      </c>
      <c r="F91" s="17" t="s">
        <v>204</v>
      </c>
      <c r="G91" s="19" t="s">
        <v>264</v>
      </c>
      <c r="H91" s="20" t="s">
        <v>297</v>
      </c>
      <c r="I91" s="21" t="s">
        <v>126</v>
      </c>
      <c r="J91" s="23">
        <v>500</v>
      </c>
    </row>
    <row r="92" spans="1:10" x14ac:dyDescent="0.55000000000000004">
      <c r="A92" s="17"/>
      <c r="B92" s="17"/>
      <c r="C92" s="17" t="s">
        <v>144</v>
      </c>
      <c r="D92" s="17"/>
      <c r="E92" s="18"/>
      <c r="F92" s="17"/>
      <c r="G92" s="19"/>
      <c r="H92" s="20"/>
      <c r="I92" s="21"/>
      <c r="J92" s="22">
        <f>ROUND(SUM(J88:J91),5)</f>
        <v>1500</v>
      </c>
    </row>
    <row r="93" spans="1:10" x14ac:dyDescent="0.55000000000000004">
      <c r="A93" s="11"/>
      <c r="B93" s="11"/>
      <c r="C93" s="11" t="s">
        <v>20</v>
      </c>
      <c r="D93" s="11"/>
      <c r="E93" s="12"/>
      <c r="F93" s="11"/>
      <c r="G93" s="13"/>
      <c r="H93" s="14"/>
      <c r="I93" s="15"/>
      <c r="J93" s="16"/>
    </row>
    <row r="94" spans="1:10" ht="14.7" thickBot="1" x14ac:dyDescent="0.6">
      <c r="A94" s="24"/>
      <c r="B94" s="24"/>
      <c r="C94" s="24"/>
      <c r="D94" s="17" t="s">
        <v>150</v>
      </c>
      <c r="E94" s="18">
        <v>42843</v>
      </c>
      <c r="F94" s="17" t="s">
        <v>152</v>
      </c>
      <c r="G94" s="19" t="s">
        <v>217</v>
      </c>
      <c r="H94" s="20" t="s">
        <v>298</v>
      </c>
      <c r="I94" s="21" t="s">
        <v>126</v>
      </c>
      <c r="J94" s="23">
        <v>1000</v>
      </c>
    </row>
    <row r="95" spans="1:10" x14ac:dyDescent="0.55000000000000004">
      <c r="A95" s="17"/>
      <c r="B95" s="17"/>
      <c r="C95" s="17" t="s">
        <v>145</v>
      </c>
      <c r="D95" s="17"/>
      <c r="E95" s="18"/>
      <c r="F95" s="17"/>
      <c r="G95" s="19"/>
      <c r="H95" s="20"/>
      <c r="I95" s="21"/>
      <c r="J95" s="22">
        <f>ROUND(SUM(J93:J94),5)</f>
        <v>1000</v>
      </c>
    </row>
    <row r="96" spans="1:10" x14ac:dyDescent="0.55000000000000004">
      <c r="A96" s="11"/>
      <c r="B96" s="11"/>
      <c r="C96" s="11" t="s">
        <v>146</v>
      </c>
      <c r="D96" s="11"/>
      <c r="E96" s="12"/>
      <c r="F96" s="11"/>
      <c r="G96" s="13"/>
      <c r="H96" s="14"/>
      <c r="I96" s="15"/>
      <c r="J96" s="16"/>
    </row>
    <row r="97" spans="1:10" x14ac:dyDescent="0.55000000000000004">
      <c r="A97" s="17"/>
      <c r="B97" s="17"/>
      <c r="C97" s="17"/>
      <c r="D97" s="17" t="s">
        <v>150</v>
      </c>
      <c r="E97" s="18">
        <v>42951</v>
      </c>
      <c r="F97" s="17" t="s">
        <v>205</v>
      </c>
      <c r="G97" s="19" t="s">
        <v>246</v>
      </c>
      <c r="H97" s="20" t="s">
        <v>299</v>
      </c>
      <c r="I97" s="21" t="s">
        <v>126</v>
      </c>
      <c r="J97" s="22">
        <v>500</v>
      </c>
    </row>
    <row r="98" spans="1:10" x14ac:dyDescent="0.55000000000000004">
      <c r="A98" s="17"/>
      <c r="B98" s="17"/>
      <c r="C98" s="17"/>
      <c r="D98" s="17" t="s">
        <v>150</v>
      </c>
      <c r="E98" s="18">
        <v>42951</v>
      </c>
      <c r="F98" s="17" t="s">
        <v>206</v>
      </c>
      <c r="G98" s="19" t="s">
        <v>225</v>
      </c>
      <c r="H98" s="20" t="s">
        <v>299</v>
      </c>
      <c r="I98" s="21" t="s">
        <v>126</v>
      </c>
      <c r="J98" s="22">
        <v>500</v>
      </c>
    </row>
    <row r="99" spans="1:10" ht="20.399999999999999" x14ac:dyDescent="0.55000000000000004">
      <c r="A99" s="17"/>
      <c r="B99" s="17"/>
      <c r="C99" s="17"/>
      <c r="D99" s="17" t="s">
        <v>150</v>
      </c>
      <c r="E99" s="18">
        <v>42951</v>
      </c>
      <c r="F99" s="17" t="s">
        <v>207</v>
      </c>
      <c r="G99" s="19" t="s">
        <v>250</v>
      </c>
      <c r="H99" s="20" t="s">
        <v>300</v>
      </c>
      <c r="I99" s="21" t="s">
        <v>126</v>
      </c>
      <c r="J99" s="22">
        <v>500</v>
      </c>
    </row>
    <row r="100" spans="1:10" x14ac:dyDescent="0.55000000000000004">
      <c r="A100" s="17"/>
      <c r="B100" s="17"/>
      <c r="C100" s="17"/>
      <c r="D100" s="17" t="s">
        <v>150</v>
      </c>
      <c r="E100" s="18">
        <v>42954</v>
      </c>
      <c r="F100" s="17" t="s">
        <v>208</v>
      </c>
      <c r="G100" s="19" t="s">
        <v>239</v>
      </c>
      <c r="H100" s="20" t="s">
        <v>300</v>
      </c>
      <c r="I100" s="21" t="s">
        <v>126</v>
      </c>
      <c r="J100" s="22">
        <v>500</v>
      </c>
    </row>
    <row r="101" spans="1:10" x14ac:dyDescent="0.55000000000000004">
      <c r="A101" s="17"/>
      <c r="B101" s="17"/>
      <c r="C101" s="17"/>
      <c r="D101" s="17" t="s">
        <v>150</v>
      </c>
      <c r="E101" s="18">
        <v>42963</v>
      </c>
      <c r="F101" s="17" t="s">
        <v>209</v>
      </c>
      <c r="G101" s="19" t="s">
        <v>218</v>
      </c>
      <c r="H101" s="20" t="s">
        <v>301</v>
      </c>
      <c r="I101" s="21" t="s">
        <v>126</v>
      </c>
      <c r="J101" s="22">
        <v>500</v>
      </c>
    </row>
    <row r="102" spans="1:10" x14ac:dyDescent="0.55000000000000004">
      <c r="A102" s="17"/>
      <c r="B102" s="17"/>
      <c r="C102" s="17"/>
      <c r="D102" s="17" t="s">
        <v>150</v>
      </c>
      <c r="E102" s="18">
        <v>42963</v>
      </c>
      <c r="F102" s="17" t="s">
        <v>210</v>
      </c>
      <c r="G102" s="19" t="s">
        <v>268</v>
      </c>
      <c r="H102" s="20" t="s">
        <v>301</v>
      </c>
      <c r="I102" s="21" t="s">
        <v>126</v>
      </c>
      <c r="J102" s="22">
        <v>750</v>
      </c>
    </row>
    <row r="103" spans="1:10" x14ac:dyDescent="0.55000000000000004">
      <c r="A103" s="17"/>
      <c r="B103" s="17"/>
      <c r="C103" s="17"/>
      <c r="D103" s="17" t="s">
        <v>150</v>
      </c>
      <c r="E103" s="18">
        <v>42963</v>
      </c>
      <c r="F103" s="17" t="s">
        <v>211</v>
      </c>
      <c r="G103" s="19" t="s">
        <v>269</v>
      </c>
      <c r="H103" s="20" t="s">
        <v>301</v>
      </c>
      <c r="I103" s="21" t="s">
        <v>126</v>
      </c>
      <c r="J103" s="22">
        <v>750</v>
      </c>
    </row>
    <row r="104" spans="1:10" x14ac:dyDescent="0.55000000000000004">
      <c r="A104" s="17"/>
      <c r="B104" s="17"/>
      <c r="C104" s="17"/>
      <c r="D104" s="17" t="s">
        <v>150</v>
      </c>
      <c r="E104" s="18">
        <v>42970</v>
      </c>
      <c r="F104" s="17" t="s">
        <v>212</v>
      </c>
      <c r="G104" s="19" t="s">
        <v>232</v>
      </c>
      <c r="H104" s="20" t="s">
        <v>302</v>
      </c>
      <c r="I104" s="21" t="s">
        <v>126</v>
      </c>
      <c r="J104" s="22">
        <v>500</v>
      </c>
    </row>
    <row r="105" spans="1:10" x14ac:dyDescent="0.55000000000000004">
      <c r="A105" s="17"/>
      <c r="B105" s="17"/>
      <c r="C105" s="17"/>
      <c r="D105" s="17" t="s">
        <v>150</v>
      </c>
      <c r="E105" s="18">
        <v>42970</v>
      </c>
      <c r="F105" s="17" t="s">
        <v>213</v>
      </c>
      <c r="G105" s="19" t="s">
        <v>236</v>
      </c>
      <c r="H105" s="20" t="s">
        <v>303</v>
      </c>
      <c r="I105" s="21" t="s">
        <v>126</v>
      </c>
      <c r="J105" s="22">
        <v>500</v>
      </c>
    </row>
    <row r="106" spans="1:10" ht="14.7" thickBot="1" x14ac:dyDescent="0.6">
      <c r="A106" s="17"/>
      <c r="B106" s="17"/>
      <c r="C106" s="17"/>
      <c r="D106" s="17" t="s">
        <v>150</v>
      </c>
      <c r="E106" s="18">
        <v>42972</v>
      </c>
      <c r="F106" s="17" t="s">
        <v>214</v>
      </c>
      <c r="G106" s="19" t="s">
        <v>270</v>
      </c>
      <c r="H106" s="20" t="s">
        <v>303</v>
      </c>
      <c r="I106" s="21" t="s">
        <v>126</v>
      </c>
      <c r="J106" s="23">
        <v>750</v>
      </c>
    </row>
    <row r="107" spans="1:10" x14ac:dyDescent="0.55000000000000004">
      <c r="A107" s="17"/>
      <c r="B107" s="17"/>
      <c r="C107" s="17" t="s">
        <v>147</v>
      </c>
      <c r="D107" s="17"/>
      <c r="E107" s="18"/>
      <c r="F107" s="17"/>
      <c r="G107" s="19"/>
      <c r="H107" s="20"/>
      <c r="I107" s="21"/>
      <c r="J107" s="22">
        <f>ROUND(SUM(J96:J106),5)</f>
        <v>5750</v>
      </c>
    </row>
    <row r="108" spans="1:10" x14ac:dyDescent="0.55000000000000004">
      <c r="A108" s="11"/>
      <c r="B108" s="11"/>
      <c r="C108" s="11" t="s">
        <v>21</v>
      </c>
      <c r="D108" s="11"/>
      <c r="E108" s="12"/>
      <c r="F108" s="11"/>
      <c r="G108" s="13"/>
      <c r="H108" s="14"/>
      <c r="I108" s="15"/>
      <c r="J108" s="16"/>
    </row>
    <row r="109" spans="1:10" ht="20.7" thickBot="1" x14ac:dyDescent="0.6">
      <c r="A109" s="24"/>
      <c r="B109" s="24"/>
      <c r="C109" s="24"/>
      <c r="D109" s="17" t="s">
        <v>150</v>
      </c>
      <c r="E109" s="18">
        <v>42943</v>
      </c>
      <c r="F109" s="17" t="s">
        <v>215</v>
      </c>
      <c r="G109" s="19" t="s">
        <v>271</v>
      </c>
      <c r="H109" s="20" t="s">
        <v>304</v>
      </c>
      <c r="I109" s="21" t="s">
        <v>126</v>
      </c>
      <c r="J109" s="31">
        <v>500</v>
      </c>
    </row>
    <row r="110" spans="1:10" ht="14.7" thickBot="1" x14ac:dyDescent="0.6">
      <c r="A110" s="17"/>
      <c r="B110" s="17"/>
      <c r="C110" s="17" t="s">
        <v>148</v>
      </c>
      <c r="D110" s="17"/>
      <c r="E110" s="18"/>
      <c r="F110" s="17"/>
      <c r="G110" s="19"/>
      <c r="H110" s="20"/>
      <c r="I110" s="21"/>
      <c r="J110" s="32">
        <f>ROUND(SUM(J108:J109),5)</f>
        <v>500</v>
      </c>
    </row>
    <row r="111" spans="1:10" ht="14.7" thickBot="1" x14ac:dyDescent="0.6">
      <c r="A111" s="17"/>
      <c r="B111" s="17" t="s">
        <v>22</v>
      </c>
      <c r="C111" s="17"/>
      <c r="D111" s="17"/>
      <c r="E111" s="18"/>
      <c r="F111" s="17"/>
      <c r="G111" s="19"/>
      <c r="H111" s="20"/>
      <c r="I111" s="21"/>
      <c r="J111" s="32">
        <f>ROUND(J6+J9+J16+J22+J27+J30+J37+J44+J50+J56+J64+J70+J75+J79+J83+J87+J92+J95+J107+J110,5)</f>
        <v>124637</v>
      </c>
    </row>
    <row r="112" spans="1:10" s="1" customFormat="1" ht="10.8" thickBot="1" x14ac:dyDescent="0.45">
      <c r="A112" s="11" t="s">
        <v>149</v>
      </c>
      <c r="B112" s="11"/>
      <c r="C112" s="11"/>
      <c r="D112" s="11"/>
      <c r="E112" s="12"/>
      <c r="F112" s="11"/>
      <c r="G112" s="13"/>
      <c r="H112" s="14"/>
      <c r="I112" s="15"/>
      <c r="J112" s="33">
        <f>J111</f>
        <v>124637</v>
      </c>
    </row>
    <row r="113" spans="1:10" ht="14.7" thickTop="1" x14ac:dyDescent="0.55000000000000004">
      <c r="A113" s="34"/>
      <c r="B113" s="34"/>
      <c r="C113" s="34"/>
      <c r="D113" s="34"/>
      <c r="E113" s="34"/>
      <c r="F113" s="34"/>
      <c r="G113" s="35"/>
      <c r="H113" s="36"/>
      <c r="I113" s="37"/>
      <c r="J113" s="34"/>
    </row>
    <row r="114" spans="1:10" ht="14.7" thickBot="1" x14ac:dyDescent="0.6">
      <c r="A114" s="34"/>
      <c r="B114" s="34"/>
      <c r="C114" s="34"/>
      <c r="D114" s="34"/>
      <c r="E114" s="34"/>
      <c r="F114" s="34"/>
      <c r="G114" s="35"/>
      <c r="H114" s="58" t="s">
        <v>306</v>
      </c>
      <c r="I114" s="58"/>
      <c r="J114" s="38">
        <f>SUM(J69)</f>
        <v>500</v>
      </c>
    </row>
    <row r="115" spans="1:10" x14ac:dyDescent="0.55000000000000004">
      <c r="A115" s="34"/>
      <c r="B115" s="34"/>
      <c r="C115" s="34"/>
      <c r="D115" s="34"/>
      <c r="E115" s="34"/>
      <c r="F115" s="34"/>
      <c r="G115" s="35"/>
      <c r="H115" s="59" t="s">
        <v>307</v>
      </c>
      <c r="I115" s="59"/>
      <c r="J115" s="39">
        <f>SUM(J112-J114)</f>
        <v>124137</v>
      </c>
    </row>
  </sheetData>
  <mergeCells count="2">
    <mergeCell ref="H114:I114"/>
    <mergeCell ref="H115:I115"/>
  </mergeCells>
  <printOptions horizontalCentered="1"/>
  <pageMargins left="0" right="0" top="1" bottom="0.75" header="0.1" footer="0.3"/>
  <pageSetup orientation="portrait" r:id="rId1"/>
  <headerFooter>
    <oddHeader>&amp;L&amp;"Arial,Bold"&amp;8 10:30 PM
&amp;"Arial,Bold"&amp;8 09/17/17
&amp;"Arial,Bold"&amp;8 Accrual Basis&amp;C&amp;"Arial,Bold"&amp;12 APA California 2017 Conference
&amp;"Arial,Bold"&amp;14 Account QuickReport
&amp;"Arial,Bold"&amp;10 January 1 through September 17, 2017</oddHeader>
    <oddFooter>&amp;R&amp;"Arial,Bold"&amp;8 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P&amp;L</vt:lpstr>
      <vt:lpstr>Sponsors|Exhibitors</vt:lpstr>
      <vt:lpstr>'P&amp;L'!Print_Area</vt:lpstr>
      <vt:lpstr>'P&amp;L'!Print_Titles</vt:lpstr>
      <vt:lpstr>'Sponsors|Exhibitors'!Print_Titles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Francine Farrell</dc:creator>
  <cp:lastModifiedBy>Hanson Hom</cp:lastModifiedBy>
  <cp:lastPrinted>2018-01-21T00:45:03Z</cp:lastPrinted>
  <dcterms:created xsi:type="dcterms:W3CDTF">2017-09-18T05:08:16Z</dcterms:created>
  <dcterms:modified xsi:type="dcterms:W3CDTF">2018-01-21T00:47:38Z</dcterms:modified>
</cp:coreProperties>
</file>