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2a8f958e6af77a4/APA/Percentage Based Dues/"/>
    </mc:Choice>
  </mc:AlternateContent>
  <bookViews>
    <workbookView xWindow="0" yWindow="0" windowWidth="28800" windowHeight="12210"/>
  </bookViews>
  <sheets>
    <sheet name="Sheet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Q19" i="1" s="1"/>
  <c r="N19" i="1"/>
  <c r="O19" i="1" s="1"/>
  <c r="L19" i="1"/>
  <c r="M19" i="1" s="1"/>
  <c r="J19" i="1"/>
  <c r="H19" i="1"/>
  <c r="I19" i="1" s="1"/>
  <c r="F19" i="1"/>
  <c r="G19" i="1" s="1"/>
  <c r="C19" i="1"/>
  <c r="K19" i="1" s="1"/>
  <c r="P18" i="1"/>
  <c r="N18" i="1"/>
  <c r="O18" i="1" s="1"/>
  <c r="L18" i="1"/>
  <c r="M18" i="1" s="1"/>
  <c r="J18" i="1"/>
  <c r="K18" i="1" s="1"/>
  <c r="H18" i="1"/>
  <c r="F18" i="1"/>
  <c r="G18" i="1" s="1"/>
  <c r="C18" i="1"/>
  <c r="Q18" i="1" s="1"/>
  <c r="P17" i="1"/>
  <c r="Q17" i="1" s="1"/>
  <c r="N17" i="1"/>
  <c r="O17" i="1" s="1"/>
  <c r="L17" i="1"/>
  <c r="M17" i="1" s="1"/>
  <c r="J17" i="1"/>
  <c r="K17" i="1" s="1"/>
  <c r="H17" i="1"/>
  <c r="I17" i="1" s="1"/>
  <c r="F17" i="1"/>
  <c r="G17" i="1" s="1"/>
  <c r="C17" i="1"/>
  <c r="P16" i="1"/>
  <c r="Q16" i="1" s="1"/>
  <c r="N16" i="1"/>
  <c r="O16" i="1" s="1"/>
  <c r="L16" i="1"/>
  <c r="M16" i="1" s="1"/>
  <c r="J16" i="1"/>
  <c r="K16" i="1" s="1"/>
  <c r="H16" i="1"/>
  <c r="I16" i="1" s="1"/>
  <c r="F16" i="1"/>
  <c r="G16" i="1" s="1"/>
  <c r="C16" i="1"/>
  <c r="P15" i="1"/>
  <c r="Q15" i="1" s="1"/>
  <c r="N15" i="1"/>
  <c r="O15" i="1" s="1"/>
  <c r="L15" i="1"/>
  <c r="M15" i="1" s="1"/>
  <c r="J15" i="1"/>
  <c r="K15" i="1" s="1"/>
  <c r="H15" i="1"/>
  <c r="I15" i="1" s="1"/>
  <c r="F15" i="1"/>
  <c r="G15" i="1" s="1"/>
  <c r="C15" i="1"/>
  <c r="P14" i="1"/>
  <c r="Q14" i="1" s="1"/>
  <c r="N14" i="1"/>
  <c r="O14" i="1" s="1"/>
  <c r="L14" i="1"/>
  <c r="M14" i="1" s="1"/>
  <c r="J14" i="1"/>
  <c r="K14" i="1" s="1"/>
  <c r="H14" i="1"/>
  <c r="I14" i="1" s="1"/>
  <c r="F14" i="1"/>
  <c r="G14" i="1" s="1"/>
  <c r="C14" i="1"/>
  <c r="P13" i="1"/>
  <c r="Q13" i="1" s="1"/>
  <c r="N13" i="1"/>
  <c r="O13" i="1" s="1"/>
  <c r="L13" i="1"/>
  <c r="M13" i="1" s="1"/>
  <c r="J13" i="1"/>
  <c r="K13" i="1" s="1"/>
  <c r="H13" i="1"/>
  <c r="I13" i="1" s="1"/>
  <c r="F13" i="1"/>
  <c r="G13" i="1" s="1"/>
  <c r="C13" i="1"/>
  <c r="D13" i="1" s="1"/>
  <c r="P12" i="1"/>
  <c r="Q12" i="1" s="1"/>
  <c r="N12" i="1"/>
  <c r="O12" i="1" s="1"/>
  <c r="L12" i="1"/>
  <c r="M12" i="1" s="1"/>
  <c r="J12" i="1"/>
  <c r="K12" i="1" s="1"/>
  <c r="H12" i="1"/>
  <c r="I12" i="1" s="1"/>
  <c r="F12" i="1"/>
  <c r="G12" i="1" s="1"/>
  <c r="C12" i="1"/>
  <c r="D12" i="1" s="1"/>
  <c r="P11" i="1"/>
  <c r="Q11" i="1" s="1"/>
  <c r="N11" i="1"/>
  <c r="O11" i="1" s="1"/>
  <c r="L11" i="1"/>
  <c r="M11" i="1" s="1"/>
  <c r="J11" i="1"/>
  <c r="K11" i="1" s="1"/>
  <c r="H11" i="1"/>
  <c r="I11" i="1" s="1"/>
  <c r="F11" i="1"/>
  <c r="G11" i="1" s="1"/>
  <c r="C11" i="1"/>
  <c r="P10" i="1"/>
  <c r="Q10" i="1" s="1"/>
  <c r="N10" i="1"/>
  <c r="O10" i="1" s="1"/>
  <c r="L10" i="1"/>
  <c r="M10" i="1" s="1"/>
  <c r="J10" i="1"/>
  <c r="K10" i="1" s="1"/>
  <c r="H10" i="1"/>
  <c r="I10" i="1" s="1"/>
  <c r="F10" i="1"/>
  <c r="G10" i="1" s="1"/>
  <c r="C10" i="1"/>
  <c r="P9" i="1"/>
  <c r="Q9" i="1" s="1"/>
  <c r="N9" i="1"/>
  <c r="O9" i="1" s="1"/>
  <c r="L9" i="1"/>
  <c r="M9" i="1" s="1"/>
  <c r="M26" i="1" s="1"/>
  <c r="J9" i="1"/>
  <c r="K9" i="1" s="1"/>
  <c r="H9" i="1"/>
  <c r="I9" i="1" s="1"/>
  <c r="F9" i="1"/>
  <c r="G9" i="1" s="1"/>
  <c r="C9" i="1"/>
  <c r="C26" i="1" s="1"/>
  <c r="D11" i="1" l="1"/>
  <c r="D10" i="1"/>
  <c r="G26" i="1"/>
  <c r="D16" i="1"/>
  <c r="Q26" i="1"/>
  <c r="D17" i="1"/>
  <c r="D15" i="1"/>
  <c r="M28" i="1"/>
  <c r="O26" i="1"/>
  <c r="K29" i="1"/>
  <c r="G27" i="1"/>
  <c r="E26" i="1"/>
  <c r="M29" i="1"/>
  <c r="I29" i="1"/>
  <c r="E27" i="1"/>
  <c r="G29" i="1"/>
  <c r="E29" i="1"/>
  <c r="Q27" i="1"/>
  <c r="O29" i="1"/>
  <c r="O27" i="1"/>
  <c r="I27" i="1"/>
  <c r="Q29" i="1"/>
  <c r="M27" i="1"/>
  <c r="M31" i="1" s="1"/>
  <c r="K27" i="1"/>
  <c r="K26" i="1"/>
  <c r="D14" i="1"/>
  <c r="D18" i="1"/>
  <c r="D19" i="1"/>
  <c r="D9" i="1"/>
  <c r="I18" i="1"/>
  <c r="I26" i="1" s="1"/>
  <c r="I28" i="1" l="1"/>
  <c r="I33" i="1" s="1"/>
  <c r="I35" i="1" s="1"/>
  <c r="O31" i="1"/>
  <c r="E28" i="1"/>
  <c r="E33" i="1"/>
  <c r="D36" i="1"/>
  <c r="Q31" i="1"/>
  <c r="G31" i="1"/>
  <c r="O33" i="1"/>
  <c r="O35" i="1" s="1"/>
  <c r="O28" i="1"/>
  <c r="G28" i="1"/>
  <c r="G33" i="1" s="1"/>
  <c r="G35" i="1" s="1"/>
  <c r="I31" i="1"/>
  <c r="Q28" i="1"/>
  <c r="Q33" i="1"/>
  <c r="Q35" i="1" s="1"/>
  <c r="K33" i="1"/>
  <c r="K35" i="1" s="1"/>
  <c r="K28" i="1"/>
  <c r="K31" i="1" s="1"/>
  <c r="M33" i="1"/>
  <c r="E31" i="1"/>
  <c r="M35" i="1" l="1"/>
</calcChain>
</file>

<file path=xl/sharedStrings.xml><?xml version="1.0" encoding="utf-8"?>
<sst xmlns="http://schemas.openxmlformats.org/spreadsheetml/2006/main" count="39" uniqueCount="38">
  <si>
    <t>Membership Dues Revenue Projections</t>
  </si>
  <si>
    <t>Dues Rates as a Percentage of APA National Dues (35%, 36%, 37%, 38%, 39%, or 40%)</t>
  </si>
  <si>
    <t>Member Salary</t>
  </si>
  <si>
    <t>APA National Dues</t>
  </si>
  <si>
    <t>Members</t>
  </si>
  <si>
    <t>Chapter Dues* (6 Scenarios)</t>
  </si>
  <si>
    <t>Current Chapter Dues</t>
  </si>
  <si>
    <t>35% Income</t>
  </si>
  <si>
    <t>36% Income</t>
  </si>
  <si>
    <t>37% Income</t>
  </si>
  <si>
    <t>38% Income</t>
  </si>
  <si>
    <t>39% Income</t>
  </si>
  <si>
    <t>40% Income</t>
  </si>
  <si>
    <t>Under $42,000</t>
  </si>
  <si>
    <t>$42,000-$49,999</t>
  </si>
  <si>
    <t>$50,000-$59,999</t>
  </si>
  <si>
    <t>$60,000-$69,999</t>
  </si>
  <si>
    <t>$70,000-$79,999</t>
  </si>
  <si>
    <t>$80,000-$89,999</t>
  </si>
  <si>
    <t>$90,000-$99,999</t>
  </si>
  <si>
    <t>$100,000-$119,999</t>
  </si>
  <si>
    <t>$120,000 and above</t>
  </si>
  <si>
    <t>Undisclosed</t>
  </si>
  <si>
    <t>Student Member</t>
  </si>
  <si>
    <t>New Professional Mbr</t>
  </si>
  <si>
    <t>Planning Board Mbr</t>
  </si>
  <si>
    <t>Retired Mbr</t>
  </si>
  <si>
    <t>Life Mbr</t>
  </si>
  <si>
    <t>Faculty</t>
  </si>
  <si>
    <t>TOTAL</t>
  </si>
  <si>
    <t>Less APA CPC Fee's (.49 per Member) (charged 2 quarters)</t>
  </si>
  <si>
    <t>Less APA Bank Processing Fee (3% of dues)</t>
  </si>
  <si>
    <t>Less APA Administrative Fee ($2.92)</t>
  </si>
  <si>
    <t>Less APA CM Credit Fee's</t>
  </si>
  <si>
    <t>Total APA Fees</t>
  </si>
  <si>
    <t>TOTAL Chapter Dues Revenue</t>
  </si>
  <si>
    <t>Difference from Current Dues</t>
  </si>
  <si>
    <t>$100,000 and above + Undisclosed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</si>
</sst>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0.0%"/>
    <numFmt numFmtId="166" formatCode="&quot;$&quot;#,##0.00;[Red]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Myriad Pro"/>
      <family val="2"/>
    </font>
    <font>
      <sz val="12"/>
      <color theme="1"/>
      <name val="Myriad Pro"/>
      <family val="2"/>
    </font>
    <font>
      <b/>
      <i/>
      <sz val="12"/>
      <color theme="1"/>
      <name val="Myriad Pro"/>
      <family val="2"/>
    </font>
    <font>
      <b/>
      <sz val="12"/>
      <color theme="1"/>
      <name val="Myriad Pro"/>
      <family val="2"/>
    </font>
    <font>
      <sz val="10"/>
      <color theme="1"/>
      <name val="Myriad Pro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 style="thick">
        <color rgb="FF00B050"/>
      </right>
      <top/>
      <bottom style="thick">
        <color rgb="FF00B050"/>
      </bottom>
      <diagonal/>
    </border>
    <border>
      <left style="medium">
        <color auto="1"/>
      </left>
      <right style="thin">
        <color rgb="FF00B050"/>
      </right>
      <top style="medium">
        <color auto="1"/>
      </top>
      <bottom style="medium">
        <color auto="1"/>
      </bottom>
      <diagonal/>
    </border>
    <border>
      <left/>
      <right style="thin">
        <color rgb="FF00B050"/>
      </right>
      <top/>
      <bottom/>
      <diagonal/>
    </border>
    <border>
      <left/>
      <right style="thin">
        <color rgb="FF00B050"/>
      </right>
      <top style="thick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auto="1"/>
      </bottom>
      <diagonal/>
    </border>
    <border>
      <left/>
      <right style="thin">
        <color rgb="FF00B050"/>
      </right>
      <top style="thin">
        <color auto="1"/>
      </top>
      <bottom style="thin">
        <color auto="1"/>
      </bottom>
      <diagonal/>
    </border>
    <border>
      <left/>
      <right style="thin">
        <color rgb="FF00B050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rgb="FF00B050"/>
      </right>
      <top/>
      <bottom style="thin">
        <color auto="1"/>
      </bottom>
      <diagonal/>
    </border>
    <border>
      <left style="thin">
        <color auto="1"/>
      </left>
      <right style="thin">
        <color rgb="FF00B05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rgb="FF00B050"/>
      </right>
      <top style="thin">
        <color auto="1"/>
      </top>
      <bottom/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/>
      <right/>
      <top/>
      <bottom style="double">
        <color rgb="FF00B05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9" fontId="5" fillId="2" borderId="5" xfId="0" applyNumberFormat="1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center" wrapText="1"/>
    </xf>
    <xf numFmtId="9" fontId="5" fillId="3" borderId="5" xfId="0" applyNumberFormat="1" applyFont="1" applyFill="1" applyBorder="1" applyAlignment="1">
      <alignment horizontal="center"/>
    </xf>
    <xf numFmtId="9" fontId="5" fillId="3" borderId="1" xfId="0" applyNumberFormat="1" applyFont="1" applyFill="1" applyBorder="1" applyAlignment="1">
      <alignment horizontal="center" wrapText="1"/>
    </xf>
    <xf numFmtId="9" fontId="5" fillId="4" borderId="5" xfId="0" applyNumberFormat="1" applyFont="1" applyFill="1" applyBorder="1" applyAlignment="1">
      <alignment horizontal="center"/>
    </xf>
    <xf numFmtId="9" fontId="5" fillId="4" borderId="1" xfId="0" applyNumberFormat="1" applyFont="1" applyFill="1" applyBorder="1" applyAlignment="1">
      <alignment horizontal="center" wrapText="1"/>
    </xf>
    <xf numFmtId="9" fontId="5" fillId="5" borderId="5" xfId="0" applyNumberFormat="1" applyFont="1" applyFill="1" applyBorder="1" applyAlignment="1">
      <alignment horizontal="center"/>
    </xf>
    <xf numFmtId="9" fontId="5" fillId="5" borderId="1" xfId="0" applyNumberFormat="1" applyFont="1" applyFill="1" applyBorder="1" applyAlignment="1">
      <alignment horizontal="center" wrapText="1"/>
    </xf>
    <xf numFmtId="9" fontId="5" fillId="6" borderId="5" xfId="0" applyNumberFormat="1" applyFont="1" applyFill="1" applyBorder="1" applyAlignment="1">
      <alignment horizontal="center"/>
    </xf>
    <xf numFmtId="9" fontId="5" fillId="6" borderId="1" xfId="0" applyNumberFormat="1" applyFont="1" applyFill="1" applyBorder="1" applyAlignment="1">
      <alignment horizontal="center" wrapText="1"/>
    </xf>
    <xf numFmtId="9" fontId="5" fillId="7" borderId="1" xfId="0" applyNumberFormat="1" applyFont="1" applyFill="1" applyBorder="1" applyAlignment="1">
      <alignment horizontal="center"/>
    </xf>
    <xf numFmtId="9" fontId="5" fillId="7" borderId="1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9" fontId="5" fillId="8" borderId="4" xfId="0" applyNumberFormat="1" applyFont="1" applyFill="1" applyBorder="1" applyAlignment="1">
      <alignment horizontal="center"/>
    </xf>
    <xf numFmtId="9" fontId="5" fillId="0" borderId="4" xfId="0" applyNumberFormat="1" applyFont="1" applyFill="1" applyBorder="1" applyAlignment="1">
      <alignment horizontal="center"/>
    </xf>
    <xf numFmtId="164" fontId="3" fillId="0" borderId="2" xfId="0" applyNumberFormat="1" applyFont="1" applyBorder="1"/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164" fontId="3" fillId="2" borderId="5" xfId="0" applyNumberFormat="1" applyFont="1" applyFill="1" applyBorder="1"/>
    <xf numFmtId="164" fontId="3" fillId="2" borderId="1" xfId="0" applyNumberFormat="1" applyFont="1" applyFill="1" applyBorder="1"/>
    <xf numFmtId="164" fontId="3" fillId="3" borderId="5" xfId="0" applyNumberFormat="1" applyFont="1" applyFill="1" applyBorder="1"/>
    <xf numFmtId="164" fontId="3" fillId="3" borderId="1" xfId="0" applyNumberFormat="1" applyFont="1" applyFill="1" applyBorder="1"/>
    <xf numFmtId="164" fontId="3" fillId="4" borderId="5" xfId="0" applyNumberFormat="1" applyFont="1" applyFill="1" applyBorder="1"/>
    <xf numFmtId="164" fontId="3" fillId="4" borderId="1" xfId="0" applyNumberFormat="1" applyFont="1" applyFill="1" applyBorder="1"/>
    <xf numFmtId="164" fontId="3" fillId="5" borderId="5" xfId="0" applyNumberFormat="1" applyFont="1" applyFill="1" applyBorder="1"/>
    <xf numFmtId="164" fontId="3" fillId="5" borderId="1" xfId="0" applyNumberFormat="1" applyFont="1" applyFill="1" applyBorder="1"/>
    <xf numFmtId="164" fontId="3" fillId="6" borderId="5" xfId="0" applyNumberFormat="1" applyFont="1" applyFill="1" applyBorder="1"/>
    <xf numFmtId="164" fontId="3" fillId="6" borderId="1" xfId="0" applyNumberFormat="1" applyFont="1" applyFill="1" applyBorder="1"/>
    <xf numFmtId="164" fontId="3" fillId="7" borderId="1" xfId="0" applyNumberFormat="1" applyFont="1" applyFill="1" applyBorder="1"/>
    <xf numFmtId="165" fontId="3" fillId="0" borderId="9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2" borderId="14" xfId="0" applyNumberFormat="1" applyFont="1" applyFill="1" applyBorder="1"/>
    <xf numFmtId="164" fontId="3" fillId="3" borderId="14" xfId="0" applyNumberFormat="1" applyFont="1" applyFill="1" applyBorder="1"/>
    <xf numFmtId="164" fontId="3" fillId="4" borderId="14" xfId="0" applyNumberFormat="1" applyFont="1" applyFill="1" applyBorder="1"/>
    <xf numFmtId="164" fontId="3" fillId="5" borderId="14" xfId="0" applyNumberFormat="1" applyFont="1" applyFill="1" applyBorder="1"/>
    <xf numFmtId="164" fontId="3" fillId="6" borderId="14" xfId="0" applyNumberFormat="1" applyFont="1" applyFill="1" applyBorder="1"/>
    <xf numFmtId="164" fontId="3" fillId="7" borderId="14" xfId="0" applyNumberFormat="1" applyFont="1" applyFill="1" applyBorder="1"/>
    <xf numFmtId="164" fontId="3" fillId="0" borderId="1" xfId="0" applyNumberFormat="1" applyFont="1" applyBorder="1"/>
    <xf numFmtId="0" fontId="3" fillId="0" borderId="15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3" fillId="9" borderId="5" xfId="0" applyFont="1" applyFill="1" applyBorder="1"/>
    <xf numFmtId="0" fontId="3" fillId="9" borderId="15" xfId="0" applyFont="1" applyFill="1" applyBorder="1"/>
    <xf numFmtId="0" fontId="3" fillId="7" borderId="1" xfId="0" applyFont="1" applyFill="1" applyBorder="1"/>
    <xf numFmtId="0" fontId="3" fillId="7" borderId="15" xfId="0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3" fillId="9" borderId="1" xfId="0" applyFont="1" applyFill="1" applyBorder="1"/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164" fontId="5" fillId="0" borderId="0" xfId="0" applyNumberFormat="1" applyFont="1"/>
    <xf numFmtId="0" fontId="6" fillId="0" borderId="0" xfId="0" applyFont="1" applyAlignment="1">
      <alignment horizontal="right" wrapText="1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/>
    <xf numFmtId="164" fontId="3" fillId="0" borderId="22" xfId="0" applyNumberFormat="1" applyFont="1" applyBorder="1" applyAlignment="1">
      <alignment horizontal="center"/>
    </xf>
    <xf numFmtId="164" fontId="3" fillId="0" borderId="22" xfId="0" applyNumberFormat="1" applyFont="1" applyBorder="1"/>
    <xf numFmtId="164" fontId="3" fillId="0" borderId="0" xfId="0" applyNumberFormat="1" applyFont="1" applyBorder="1"/>
    <xf numFmtId="164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right" wrapText="1"/>
    </xf>
    <xf numFmtId="166" fontId="5" fillId="0" borderId="0" xfId="0" applyNumberFormat="1" applyFont="1"/>
    <xf numFmtId="0" fontId="3" fillId="0" borderId="0" xfId="0" applyFont="1" applyBorder="1"/>
    <xf numFmtId="165" fontId="3" fillId="0" borderId="0" xfId="0" applyNumberFormat="1" applyFont="1" applyBorder="1" applyAlignment="1">
      <alignment horizontal="center"/>
    </xf>
    <xf numFmtId="0" fontId="3" fillId="0" borderId="0" xfId="0" applyFont="1" applyFill="1" applyBorder="1"/>
    <xf numFmtId="9" fontId="3" fillId="0" borderId="0" xfId="1" applyFont="1" applyFill="1" applyBorder="1"/>
    <xf numFmtId="0" fontId="0" fillId="0" borderId="0" xfId="0" applyBorder="1"/>
    <xf numFmtId="9" fontId="3" fillId="0" borderId="0" xfId="1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te\Downloads\Chapter%20Percentage%20Dues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pter (35% to 40%)"/>
      <sheetName val="Chapter"/>
      <sheetName val="Central"/>
      <sheetName val="Central Coast"/>
      <sheetName val="Inland"/>
      <sheetName val="LA"/>
      <sheetName val="Northern"/>
      <sheetName val="Orange"/>
      <sheetName val="Sac Valley"/>
      <sheetName val="San Diego"/>
    </sheetNames>
    <sheetDataSet>
      <sheetData sheetId="0"/>
      <sheetData sheetId="1"/>
      <sheetData sheetId="2">
        <row r="9">
          <cell r="C9">
            <v>9</v>
          </cell>
        </row>
        <row r="10">
          <cell r="C10">
            <v>8</v>
          </cell>
        </row>
        <row r="11">
          <cell r="C11">
            <v>10</v>
          </cell>
        </row>
        <row r="12">
          <cell r="C12">
            <v>12</v>
          </cell>
        </row>
        <row r="13">
          <cell r="C13">
            <v>19</v>
          </cell>
        </row>
        <row r="14">
          <cell r="C14">
            <v>13</v>
          </cell>
        </row>
        <row r="15">
          <cell r="C15">
            <v>13</v>
          </cell>
        </row>
        <row r="16">
          <cell r="C16">
            <v>21</v>
          </cell>
        </row>
        <row r="17">
          <cell r="C17">
            <v>15</v>
          </cell>
        </row>
        <row r="18">
          <cell r="C18">
            <v>12</v>
          </cell>
        </row>
        <row r="19">
          <cell r="C19">
            <v>8</v>
          </cell>
        </row>
      </sheetData>
      <sheetData sheetId="3">
        <row r="9">
          <cell r="C9">
            <v>16</v>
          </cell>
        </row>
        <row r="10">
          <cell r="C10">
            <v>16</v>
          </cell>
        </row>
        <row r="11">
          <cell r="C11">
            <v>7</v>
          </cell>
        </row>
        <row r="12">
          <cell r="C12">
            <v>17</v>
          </cell>
        </row>
        <row r="13">
          <cell r="C13">
            <v>19</v>
          </cell>
        </row>
        <row r="14">
          <cell r="C14">
            <v>15</v>
          </cell>
        </row>
        <row r="15">
          <cell r="C15">
            <v>19</v>
          </cell>
        </row>
        <row r="16">
          <cell r="C16">
            <v>22</v>
          </cell>
        </row>
        <row r="17">
          <cell r="C17">
            <v>28</v>
          </cell>
        </row>
        <row r="18">
          <cell r="C18">
            <v>20</v>
          </cell>
        </row>
        <row r="19">
          <cell r="C19">
            <v>14</v>
          </cell>
        </row>
      </sheetData>
      <sheetData sheetId="4">
        <row r="9">
          <cell r="C9">
            <v>17</v>
          </cell>
        </row>
        <row r="10">
          <cell r="C10">
            <v>15</v>
          </cell>
        </row>
        <row r="11">
          <cell r="C11">
            <v>10</v>
          </cell>
        </row>
        <row r="12">
          <cell r="C12">
            <v>15</v>
          </cell>
        </row>
        <row r="13">
          <cell r="C13">
            <v>16</v>
          </cell>
        </row>
        <row r="14">
          <cell r="C14">
            <v>28</v>
          </cell>
        </row>
        <row r="15">
          <cell r="C15">
            <v>31</v>
          </cell>
        </row>
        <row r="16">
          <cell r="C16">
            <v>23</v>
          </cell>
        </row>
        <row r="17">
          <cell r="C17">
            <v>32</v>
          </cell>
        </row>
        <row r="18">
          <cell r="C18">
            <v>23</v>
          </cell>
        </row>
        <row r="19">
          <cell r="C19">
            <v>13</v>
          </cell>
        </row>
      </sheetData>
      <sheetData sheetId="5">
        <row r="9">
          <cell r="C9">
            <v>74</v>
          </cell>
        </row>
        <row r="10">
          <cell r="C10">
            <v>25</v>
          </cell>
        </row>
        <row r="11">
          <cell r="C11">
            <v>27</v>
          </cell>
        </row>
        <row r="12">
          <cell r="C12">
            <v>42</v>
          </cell>
        </row>
        <row r="13">
          <cell r="C13">
            <v>77</v>
          </cell>
        </row>
        <row r="14">
          <cell r="C14">
            <v>75</v>
          </cell>
        </row>
        <row r="15">
          <cell r="C15">
            <v>65</v>
          </cell>
        </row>
        <row r="16">
          <cell r="C16">
            <v>75</v>
          </cell>
        </row>
        <row r="17">
          <cell r="C17">
            <v>111</v>
          </cell>
        </row>
        <row r="18">
          <cell r="C18">
            <v>83</v>
          </cell>
        </row>
        <row r="19">
          <cell r="C19">
            <v>53</v>
          </cell>
        </row>
      </sheetData>
      <sheetData sheetId="6">
        <row r="9">
          <cell r="C9">
            <v>58</v>
          </cell>
        </row>
        <row r="10">
          <cell r="C10">
            <v>61</v>
          </cell>
        </row>
        <row r="11">
          <cell r="C11">
            <v>35</v>
          </cell>
        </row>
        <row r="12">
          <cell r="C12">
            <v>53</v>
          </cell>
        </row>
        <row r="13">
          <cell r="C13">
            <v>100</v>
          </cell>
        </row>
        <row r="14">
          <cell r="C14">
            <v>112</v>
          </cell>
        </row>
        <row r="15">
          <cell r="C15">
            <v>151</v>
          </cell>
        </row>
        <row r="16">
          <cell r="C16">
            <v>134</v>
          </cell>
        </row>
        <row r="17">
          <cell r="C17">
            <v>196</v>
          </cell>
        </row>
        <row r="18">
          <cell r="C18">
            <v>133</v>
          </cell>
        </row>
        <row r="19">
          <cell r="C19">
            <v>81</v>
          </cell>
        </row>
      </sheetData>
      <sheetData sheetId="7">
        <row r="9">
          <cell r="C9">
            <v>36</v>
          </cell>
        </row>
        <row r="10">
          <cell r="C10">
            <v>14</v>
          </cell>
        </row>
        <row r="11">
          <cell r="C11">
            <v>9</v>
          </cell>
        </row>
        <row r="12">
          <cell r="C12">
            <v>24</v>
          </cell>
        </row>
        <row r="13">
          <cell r="C13">
            <v>30</v>
          </cell>
        </row>
        <row r="14">
          <cell r="C14">
            <v>41</v>
          </cell>
        </row>
        <row r="15">
          <cell r="C15">
            <v>30</v>
          </cell>
        </row>
        <row r="16">
          <cell r="C16">
            <v>31</v>
          </cell>
        </row>
        <row r="17">
          <cell r="C17">
            <v>51</v>
          </cell>
        </row>
        <row r="18">
          <cell r="C18">
            <v>52</v>
          </cell>
        </row>
        <row r="19">
          <cell r="C19">
            <v>26</v>
          </cell>
        </row>
      </sheetData>
      <sheetData sheetId="8">
        <row r="9">
          <cell r="C9">
            <v>21</v>
          </cell>
        </row>
        <row r="10">
          <cell r="C10">
            <v>14</v>
          </cell>
        </row>
        <row r="11">
          <cell r="C11">
            <v>10</v>
          </cell>
        </row>
        <row r="12">
          <cell r="C12">
            <v>24</v>
          </cell>
        </row>
        <row r="13">
          <cell r="C13">
            <v>38</v>
          </cell>
        </row>
        <row r="14">
          <cell r="C14">
            <v>30</v>
          </cell>
        </row>
        <row r="15">
          <cell r="C15">
            <v>38</v>
          </cell>
        </row>
        <row r="16">
          <cell r="C16">
            <v>37</v>
          </cell>
        </row>
        <row r="17">
          <cell r="C17">
            <v>47</v>
          </cell>
        </row>
        <row r="18">
          <cell r="C18">
            <v>29</v>
          </cell>
        </row>
        <row r="19">
          <cell r="C19">
            <v>32</v>
          </cell>
        </row>
      </sheetData>
      <sheetData sheetId="9">
        <row r="9">
          <cell r="C9">
            <v>22</v>
          </cell>
        </row>
        <row r="10">
          <cell r="C10">
            <v>23</v>
          </cell>
        </row>
        <row r="11">
          <cell r="C11">
            <v>21</v>
          </cell>
        </row>
        <row r="12">
          <cell r="C12">
            <v>30</v>
          </cell>
        </row>
        <row r="13">
          <cell r="C13">
            <v>44</v>
          </cell>
        </row>
        <row r="14">
          <cell r="C14">
            <v>55</v>
          </cell>
        </row>
        <row r="15">
          <cell r="C15">
            <v>45</v>
          </cell>
        </row>
        <row r="16">
          <cell r="C16">
            <v>33</v>
          </cell>
        </row>
        <row r="17">
          <cell r="C17">
            <v>54</v>
          </cell>
        </row>
        <row r="18">
          <cell r="C18">
            <v>38</v>
          </cell>
        </row>
        <row r="19">
          <cell r="C19">
            <v>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workbookViewId="0">
      <selection activeCell="K1" sqref="K1"/>
    </sheetView>
  </sheetViews>
  <sheetFormatPr defaultRowHeight="15" x14ac:dyDescent="0.25"/>
  <cols>
    <col min="1" max="1" width="30.28515625" customWidth="1"/>
    <col min="2" max="2" width="13.7109375" customWidth="1"/>
    <col min="3" max="4" width="9.28515625" style="92" customWidth="1"/>
    <col min="5" max="5" width="14.140625" style="92" customWidth="1"/>
    <col min="6" max="6" width="11.7109375" customWidth="1"/>
    <col min="7" max="7" width="14.140625" customWidth="1"/>
    <col min="8" max="8" width="11.5703125" customWidth="1"/>
    <col min="9" max="9" width="14.140625" customWidth="1"/>
    <col min="10" max="10" width="11.7109375" customWidth="1"/>
    <col min="11" max="11" width="14.140625" customWidth="1"/>
    <col min="12" max="12" width="12.140625" customWidth="1"/>
    <col min="13" max="13" width="14.140625" customWidth="1"/>
    <col min="14" max="14" width="11.28515625" customWidth="1"/>
    <col min="15" max="15" width="14.140625" customWidth="1"/>
    <col min="16" max="16" width="10.85546875" customWidth="1"/>
    <col min="17" max="17" width="14" customWidth="1"/>
  </cols>
  <sheetData>
    <row r="1" spans="1:17" s="2" customFormat="1" ht="18.75" x14ac:dyDescent="0.3">
      <c r="A1" s="1" t="s">
        <v>0</v>
      </c>
      <c r="C1" s="3"/>
      <c r="D1" s="3"/>
      <c r="E1" s="3"/>
    </row>
    <row r="2" spans="1:17" s="2" customFormat="1" ht="15.75" x14ac:dyDescent="0.25">
      <c r="C2" s="3"/>
      <c r="D2" s="3"/>
      <c r="E2" s="3"/>
    </row>
    <row r="3" spans="1:17" s="2" customFormat="1" ht="15.75" x14ac:dyDescent="0.25">
      <c r="A3" s="4" t="s">
        <v>1</v>
      </c>
      <c r="C3" s="3"/>
      <c r="D3" s="3"/>
      <c r="E3" s="3"/>
    </row>
    <row r="4" spans="1:17" s="2" customFormat="1" ht="15.75" x14ac:dyDescent="0.25">
      <c r="C4" s="3"/>
      <c r="D4" s="3"/>
      <c r="E4" s="3"/>
    </row>
    <row r="5" spans="1:17" s="2" customFormat="1" ht="32.25" thickBot="1" x14ac:dyDescent="0.3">
      <c r="A5" s="5" t="s">
        <v>2</v>
      </c>
      <c r="B5" s="6" t="s">
        <v>3</v>
      </c>
      <c r="C5" s="7" t="s">
        <v>4</v>
      </c>
      <c r="D5" s="8"/>
      <c r="E5" s="8"/>
      <c r="F5" s="9" t="s">
        <v>5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</row>
    <row r="6" spans="1:17" s="2" customFormat="1" ht="48" thickTop="1" x14ac:dyDescent="0.25">
      <c r="C6" s="12"/>
      <c r="D6" s="12"/>
      <c r="E6" s="13" t="s">
        <v>6</v>
      </c>
      <c r="F6" s="14">
        <v>0.35</v>
      </c>
      <c r="G6" s="15" t="s">
        <v>7</v>
      </c>
      <c r="H6" s="16">
        <v>0.36</v>
      </c>
      <c r="I6" s="17" t="s">
        <v>8</v>
      </c>
      <c r="J6" s="18">
        <v>0.37</v>
      </c>
      <c r="K6" s="19" t="s">
        <v>9</v>
      </c>
      <c r="L6" s="20">
        <v>0.38</v>
      </c>
      <c r="M6" s="21" t="s">
        <v>10</v>
      </c>
      <c r="N6" s="22">
        <v>0.39</v>
      </c>
      <c r="O6" s="23" t="s">
        <v>11</v>
      </c>
      <c r="P6" s="24">
        <v>0.4</v>
      </c>
      <c r="Q6" s="25" t="s">
        <v>12</v>
      </c>
    </row>
    <row r="7" spans="1:17" s="26" customFormat="1" ht="16.5" thickBot="1" x14ac:dyDescent="0.3">
      <c r="C7" s="27"/>
      <c r="D7" s="27"/>
      <c r="E7" s="28">
        <v>105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  <c r="Q7" s="30"/>
    </row>
    <row r="8" spans="1:17" s="2" customFormat="1" ht="17.25" thickTop="1" thickBot="1" x14ac:dyDescent="0.3">
      <c r="A8" s="5"/>
      <c r="B8" s="31"/>
      <c r="C8" s="32"/>
      <c r="D8" s="33"/>
      <c r="E8" s="34"/>
      <c r="F8" s="35"/>
      <c r="G8" s="36"/>
      <c r="H8" s="37"/>
      <c r="I8" s="38"/>
      <c r="J8" s="39"/>
      <c r="K8" s="40"/>
      <c r="L8" s="41"/>
      <c r="M8" s="42"/>
      <c r="N8" s="43"/>
      <c r="O8" s="44"/>
      <c r="P8" s="45"/>
      <c r="Q8" s="45"/>
    </row>
    <row r="9" spans="1:17" s="2" customFormat="1" ht="16.5" thickBot="1" x14ac:dyDescent="0.3">
      <c r="A9" s="5" t="s">
        <v>13</v>
      </c>
      <c r="B9" s="31">
        <v>160</v>
      </c>
      <c r="C9" s="32">
        <f>SUM('[1]Central Coast'!C9,[1]Central!C9,[1]Inland!C9,[1]LA!C9,[1]Northern!C9,[1]Orange!C9,'[1]Sac Valley'!C9,'[1]San Diego'!C9)</f>
        <v>253</v>
      </c>
      <c r="D9" s="46">
        <f>C9/$C$26</f>
        <v>7.3739434567181586E-2</v>
      </c>
      <c r="E9" s="47"/>
      <c r="F9" s="35">
        <f>B9*F6</f>
        <v>56</v>
      </c>
      <c r="G9" s="36">
        <f t="shared" ref="G9:G19" si="0">F9*C9</f>
        <v>14168</v>
      </c>
      <c r="H9" s="37">
        <f>B9*H6</f>
        <v>57.599999999999994</v>
      </c>
      <c r="I9" s="38">
        <f t="shared" ref="I9:I19" si="1">H9*C9</f>
        <v>14572.8</v>
      </c>
      <c r="J9" s="39">
        <f>B9*J6</f>
        <v>59.2</v>
      </c>
      <c r="K9" s="40">
        <f t="shared" ref="K9:K19" si="2">J9*C9</f>
        <v>14977.6</v>
      </c>
      <c r="L9" s="41">
        <f>B9*L6</f>
        <v>60.8</v>
      </c>
      <c r="M9" s="42">
        <f t="shared" ref="M9:M19" si="3">L9*C9</f>
        <v>15382.4</v>
      </c>
      <c r="N9" s="43">
        <f>B9*N6</f>
        <v>62.400000000000006</v>
      </c>
      <c r="O9" s="44">
        <f t="shared" ref="O9:O19" si="4">N9*C9</f>
        <v>15787.2</v>
      </c>
      <c r="P9" s="45">
        <f>B9*P6</f>
        <v>64</v>
      </c>
      <c r="Q9" s="45">
        <f t="shared" ref="Q9:Q19" si="5">P9*C9</f>
        <v>16192</v>
      </c>
    </row>
    <row r="10" spans="1:17" s="2" customFormat="1" ht="16.5" thickBot="1" x14ac:dyDescent="0.3">
      <c r="A10" s="5" t="s">
        <v>13</v>
      </c>
      <c r="B10" s="31">
        <v>160</v>
      </c>
      <c r="C10" s="32">
        <f>SUM('[1]Central Coast'!C10,[1]Central!C10,[1]Inland!C10,[1]LA!C10,[1]Northern!C10,[1]Orange!C10,'[1]Sac Valley'!C10,'[1]San Diego'!C10)</f>
        <v>176</v>
      </c>
      <c r="D10" s="46">
        <f t="shared" ref="D10:D19" si="6">C10/$C$26</f>
        <v>5.129699795977849E-2</v>
      </c>
      <c r="E10" s="48"/>
      <c r="F10" s="35">
        <f>B10*F6</f>
        <v>56</v>
      </c>
      <c r="G10" s="36">
        <f t="shared" si="0"/>
        <v>9856</v>
      </c>
      <c r="H10" s="37">
        <f>B10*H6</f>
        <v>57.599999999999994</v>
      </c>
      <c r="I10" s="38">
        <f t="shared" si="1"/>
        <v>10137.599999999999</v>
      </c>
      <c r="J10" s="39">
        <f>B10*J6</f>
        <v>59.2</v>
      </c>
      <c r="K10" s="40">
        <f t="shared" si="2"/>
        <v>10419.200000000001</v>
      </c>
      <c r="L10" s="41">
        <f>B10*L6</f>
        <v>60.8</v>
      </c>
      <c r="M10" s="42">
        <f t="shared" si="3"/>
        <v>10700.8</v>
      </c>
      <c r="N10" s="43">
        <f>B10*N6</f>
        <v>62.400000000000006</v>
      </c>
      <c r="O10" s="44">
        <f t="shared" si="4"/>
        <v>10982.400000000001</v>
      </c>
      <c r="P10" s="45">
        <f>B10*P6</f>
        <v>64</v>
      </c>
      <c r="Q10" s="45">
        <f t="shared" si="5"/>
        <v>11264</v>
      </c>
    </row>
    <row r="11" spans="1:17" s="2" customFormat="1" ht="16.5" thickBot="1" x14ac:dyDescent="0.3">
      <c r="A11" s="5" t="s">
        <v>14</v>
      </c>
      <c r="B11" s="31">
        <v>190</v>
      </c>
      <c r="C11" s="32">
        <f>SUM('[1]Central Coast'!C11,[1]Central!C11,[1]Inland!C11,[1]LA!C11,[1]Northern!C11,[1]Orange!C11,'[1]Sac Valley'!C11,'[1]San Diego'!C11)</f>
        <v>129</v>
      </c>
      <c r="D11" s="46">
        <f t="shared" si="6"/>
        <v>3.7598367822792189E-2</v>
      </c>
      <c r="E11" s="48"/>
      <c r="F11" s="35">
        <f>B11*F6</f>
        <v>66.5</v>
      </c>
      <c r="G11" s="36">
        <f t="shared" si="0"/>
        <v>8578.5</v>
      </c>
      <c r="H11" s="37">
        <f>B11*H6</f>
        <v>68.399999999999991</v>
      </c>
      <c r="I11" s="38">
        <f t="shared" si="1"/>
        <v>8823.5999999999985</v>
      </c>
      <c r="J11" s="39">
        <f>B11*J6</f>
        <v>70.3</v>
      </c>
      <c r="K11" s="40">
        <f t="shared" si="2"/>
        <v>9068.6999999999989</v>
      </c>
      <c r="L11" s="41">
        <f>B11*L6</f>
        <v>72.2</v>
      </c>
      <c r="M11" s="42">
        <f t="shared" si="3"/>
        <v>9313.8000000000011</v>
      </c>
      <c r="N11" s="43">
        <f>B11*N6</f>
        <v>74.100000000000009</v>
      </c>
      <c r="O11" s="44">
        <f t="shared" si="4"/>
        <v>9558.9000000000015</v>
      </c>
      <c r="P11" s="45">
        <f>B11*P6</f>
        <v>76</v>
      </c>
      <c r="Q11" s="45">
        <f t="shared" si="5"/>
        <v>9804</v>
      </c>
    </row>
    <row r="12" spans="1:17" s="2" customFormat="1" ht="16.5" thickBot="1" x14ac:dyDescent="0.3">
      <c r="A12" s="5" t="s">
        <v>15</v>
      </c>
      <c r="B12" s="31">
        <v>220</v>
      </c>
      <c r="C12" s="32">
        <f>SUM('[1]Central Coast'!C12,[1]Central!C12,[1]Inland!C12,[1]LA!C12,[1]Northern!C12,[1]Orange!C12,'[1]Sac Valley'!C12,'[1]San Diego'!C12)</f>
        <v>217</v>
      </c>
      <c r="D12" s="46">
        <f t="shared" si="6"/>
        <v>6.3246866802681434E-2</v>
      </c>
      <c r="E12" s="48"/>
      <c r="F12" s="35">
        <f>B12*F6</f>
        <v>77</v>
      </c>
      <c r="G12" s="36">
        <f t="shared" si="0"/>
        <v>16709</v>
      </c>
      <c r="H12" s="37">
        <f>B12*H6</f>
        <v>79.2</v>
      </c>
      <c r="I12" s="38">
        <f t="shared" si="1"/>
        <v>17186.400000000001</v>
      </c>
      <c r="J12" s="39">
        <f>B12*J6</f>
        <v>81.400000000000006</v>
      </c>
      <c r="K12" s="40">
        <f t="shared" si="2"/>
        <v>17663.800000000003</v>
      </c>
      <c r="L12" s="41">
        <f>B12*L6</f>
        <v>83.6</v>
      </c>
      <c r="M12" s="42">
        <f t="shared" si="3"/>
        <v>18141.199999999997</v>
      </c>
      <c r="N12" s="43">
        <f>B12*N6</f>
        <v>85.8</v>
      </c>
      <c r="O12" s="44">
        <f t="shared" si="4"/>
        <v>18618.599999999999</v>
      </c>
      <c r="P12" s="45">
        <f>B12*P6</f>
        <v>88</v>
      </c>
      <c r="Q12" s="45">
        <f t="shared" si="5"/>
        <v>19096</v>
      </c>
    </row>
    <row r="13" spans="1:17" s="2" customFormat="1" ht="16.5" thickBot="1" x14ac:dyDescent="0.3">
      <c r="A13" s="5" t="s">
        <v>16</v>
      </c>
      <c r="B13" s="31">
        <v>245</v>
      </c>
      <c r="C13" s="32">
        <f>SUM('[1]Central Coast'!C13,[1]Central!C13,[1]Inland!C13,[1]LA!C13,[1]Northern!C13,[1]Orange!C13,'[1]Sac Valley'!C13,'[1]San Diego'!C13)</f>
        <v>343</v>
      </c>
      <c r="D13" s="46">
        <f t="shared" si="6"/>
        <v>9.9970853978431945E-2</v>
      </c>
      <c r="E13" s="48"/>
      <c r="F13" s="35">
        <f>B13*F6</f>
        <v>85.75</v>
      </c>
      <c r="G13" s="36">
        <f t="shared" si="0"/>
        <v>29412.25</v>
      </c>
      <c r="H13" s="37">
        <f>B13*H6</f>
        <v>88.2</v>
      </c>
      <c r="I13" s="38">
        <f t="shared" si="1"/>
        <v>30252.600000000002</v>
      </c>
      <c r="J13" s="39">
        <f>B13*J6</f>
        <v>90.65</v>
      </c>
      <c r="K13" s="40">
        <f t="shared" si="2"/>
        <v>31092.95</v>
      </c>
      <c r="L13" s="41">
        <f>B13*L6</f>
        <v>93.1</v>
      </c>
      <c r="M13" s="42">
        <f t="shared" si="3"/>
        <v>31933.3</v>
      </c>
      <c r="N13" s="43">
        <f>B13*N6</f>
        <v>95.55</v>
      </c>
      <c r="O13" s="44">
        <f t="shared" si="4"/>
        <v>32773.65</v>
      </c>
      <c r="P13" s="45">
        <f>B13*P6</f>
        <v>98</v>
      </c>
      <c r="Q13" s="45">
        <f t="shared" si="5"/>
        <v>33614</v>
      </c>
    </row>
    <row r="14" spans="1:17" s="2" customFormat="1" ht="16.5" thickBot="1" x14ac:dyDescent="0.3">
      <c r="A14" s="5" t="s">
        <v>17</v>
      </c>
      <c r="B14" s="31">
        <v>270</v>
      </c>
      <c r="C14" s="32">
        <f>SUM('[1]Central Coast'!C14,[1]Central!C14,[1]Inland!C14,[1]LA!C14,[1]Northern!C14,[1]Orange!C14,'[1]Sac Valley'!C14,'[1]San Diego'!C14)</f>
        <v>369</v>
      </c>
      <c r="D14" s="46">
        <f t="shared" si="6"/>
        <v>0.1075488195861265</v>
      </c>
      <c r="E14" s="48"/>
      <c r="F14" s="35">
        <f>B14*F6</f>
        <v>94.5</v>
      </c>
      <c r="G14" s="36">
        <f t="shared" si="0"/>
        <v>34870.5</v>
      </c>
      <c r="H14" s="37">
        <f>B14*H6</f>
        <v>97.2</v>
      </c>
      <c r="I14" s="38">
        <f t="shared" si="1"/>
        <v>35866.800000000003</v>
      </c>
      <c r="J14" s="39">
        <f>B14*J6</f>
        <v>99.9</v>
      </c>
      <c r="K14" s="40">
        <f t="shared" si="2"/>
        <v>36863.1</v>
      </c>
      <c r="L14" s="41">
        <f>B14*L6</f>
        <v>102.6</v>
      </c>
      <c r="M14" s="42">
        <f t="shared" si="3"/>
        <v>37859.4</v>
      </c>
      <c r="N14" s="43">
        <f>B14*N6</f>
        <v>105.3</v>
      </c>
      <c r="O14" s="44">
        <f t="shared" si="4"/>
        <v>38855.699999999997</v>
      </c>
      <c r="P14" s="45">
        <f>B14*P6</f>
        <v>108</v>
      </c>
      <c r="Q14" s="45">
        <f t="shared" si="5"/>
        <v>39852</v>
      </c>
    </row>
    <row r="15" spans="1:17" s="2" customFormat="1" ht="16.5" thickBot="1" x14ac:dyDescent="0.3">
      <c r="A15" s="5" t="s">
        <v>18</v>
      </c>
      <c r="B15" s="31">
        <v>295</v>
      </c>
      <c r="C15" s="32">
        <f>SUM('[1]Central Coast'!C15,[1]Central!C15,[1]Inland!C15,[1]LA!C15,[1]Northern!C15,[1]Orange!C15,'[1]Sac Valley'!C15,'[1]San Diego'!C15)</f>
        <v>392</v>
      </c>
      <c r="D15" s="46">
        <f t="shared" si="6"/>
        <v>0.11425240454677936</v>
      </c>
      <c r="E15" s="48"/>
      <c r="F15" s="35">
        <f>B15*F6</f>
        <v>103.25</v>
      </c>
      <c r="G15" s="36">
        <f t="shared" si="0"/>
        <v>40474</v>
      </c>
      <c r="H15" s="37">
        <f>B15*H6</f>
        <v>106.2</v>
      </c>
      <c r="I15" s="38">
        <f t="shared" si="1"/>
        <v>41630.400000000001</v>
      </c>
      <c r="J15" s="39">
        <f>B15*J6</f>
        <v>109.15</v>
      </c>
      <c r="K15" s="40">
        <f t="shared" si="2"/>
        <v>42786.8</v>
      </c>
      <c r="L15" s="41">
        <f>B15*L6</f>
        <v>112.1</v>
      </c>
      <c r="M15" s="42">
        <f t="shared" si="3"/>
        <v>43943.199999999997</v>
      </c>
      <c r="N15" s="43">
        <f>B15*N6</f>
        <v>115.05</v>
      </c>
      <c r="O15" s="44">
        <f t="shared" si="4"/>
        <v>45099.6</v>
      </c>
      <c r="P15" s="45">
        <f>B15*P6</f>
        <v>118</v>
      </c>
      <c r="Q15" s="45">
        <f t="shared" si="5"/>
        <v>46256</v>
      </c>
    </row>
    <row r="16" spans="1:17" s="2" customFormat="1" ht="16.5" thickBot="1" x14ac:dyDescent="0.3">
      <c r="A16" s="5" t="s">
        <v>19</v>
      </c>
      <c r="B16" s="31">
        <v>320</v>
      </c>
      <c r="C16" s="32">
        <f>SUM('[1]Central Coast'!C16,[1]Central!C16,[1]Inland!C16,[1]LA!C16,[1]Northern!C16,[1]Orange!C16,'[1]Sac Valley'!C16,'[1]San Diego'!C16,)</f>
        <v>376</v>
      </c>
      <c r="D16" s="46">
        <f t="shared" si="6"/>
        <v>0.1095890410958904</v>
      </c>
      <c r="E16" s="48"/>
      <c r="F16" s="35">
        <f>B16*F6</f>
        <v>112</v>
      </c>
      <c r="G16" s="36">
        <f t="shared" si="0"/>
        <v>42112</v>
      </c>
      <c r="H16" s="37">
        <f>B16*H6</f>
        <v>115.19999999999999</v>
      </c>
      <c r="I16" s="38">
        <f t="shared" si="1"/>
        <v>43315.199999999997</v>
      </c>
      <c r="J16" s="39">
        <f>B16*J6</f>
        <v>118.4</v>
      </c>
      <c r="K16" s="40">
        <f t="shared" si="2"/>
        <v>44518.400000000001</v>
      </c>
      <c r="L16" s="41">
        <f>B16*L6</f>
        <v>121.6</v>
      </c>
      <c r="M16" s="42">
        <f t="shared" si="3"/>
        <v>45721.599999999999</v>
      </c>
      <c r="N16" s="43">
        <f>B16*N6</f>
        <v>124.80000000000001</v>
      </c>
      <c r="O16" s="44">
        <f t="shared" si="4"/>
        <v>46924.800000000003</v>
      </c>
      <c r="P16" s="45">
        <f>B16*P6</f>
        <v>128</v>
      </c>
      <c r="Q16" s="45">
        <f t="shared" si="5"/>
        <v>48128</v>
      </c>
    </row>
    <row r="17" spans="1:17" s="2" customFormat="1" ht="16.5" thickBot="1" x14ac:dyDescent="0.3">
      <c r="A17" s="5" t="s">
        <v>20</v>
      </c>
      <c r="B17" s="31">
        <v>350</v>
      </c>
      <c r="C17" s="32">
        <f>SUM('[1]Central Coast'!C17,[1]Central!C17,[1]Inland!C17,[1]LA!C17,[1]Northern!C17,[1]Orange!C17,'[1]Sac Valley'!C17,'[1]San Diego'!C17)</f>
        <v>534</v>
      </c>
      <c r="D17" s="46">
        <f t="shared" si="6"/>
        <v>0.15563975517341883</v>
      </c>
      <c r="E17" s="48"/>
      <c r="F17" s="35">
        <f>B17*F6</f>
        <v>122.49999999999999</v>
      </c>
      <c r="G17" s="36">
        <f t="shared" si="0"/>
        <v>65414.999999999993</v>
      </c>
      <c r="H17" s="37">
        <f>B17*H6</f>
        <v>126</v>
      </c>
      <c r="I17" s="38">
        <f t="shared" si="1"/>
        <v>67284</v>
      </c>
      <c r="J17" s="39">
        <f>B17*J6</f>
        <v>129.5</v>
      </c>
      <c r="K17" s="40">
        <f t="shared" si="2"/>
        <v>69153</v>
      </c>
      <c r="L17" s="41">
        <f>B17*L6</f>
        <v>133</v>
      </c>
      <c r="M17" s="42">
        <f t="shared" si="3"/>
        <v>71022</v>
      </c>
      <c r="N17" s="43">
        <f>B17*N6</f>
        <v>136.5</v>
      </c>
      <c r="O17" s="44">
        <f t="shared" si="4"/>
        <v>72891</v>
      </c>
      <c r="P17" s="45">
        <f>B17*P6</f>
        <v>140</v>
      </c>
      <c r="Q17" s="45">
        <f t="shared" si="5"/>
        <v>74760</v>
      </c>
    </row>
    <row r="18" spans="1:17" s="2" customFormat="1" ht="16.5" thickBot="1" x14ac:dyDescent="0.3">
      <c r="A18" s="5" t="s">
        <v>21</v>
      </c>
      <c r="B18" s="31">
        <v>380</v>
      </c>
      <c r="C18" s="32">
        <f>SUM('[1]Central Coast'!C18,[1]Central!C18,[1]Inland!C18,[1]LA!C18,[1]Northern!C18,[1]Orange!C18,'[1]Sac Valley'!C18,'[1]San Diego'!C18)</f>
        <v>390</v>
      </c>
      <c r="D18" s="46">
        <f t="shared" si="6"/>
        <v>0.11366948411541825</v>
      </c>
      <c r="E18" s="48"/>
      <c r="F18" s="35">
        <f>B18*F6</f>
        <v>133</v>
      </c>
      <c r="G18" s="36">
        <f t="shared" si="0"/>
        <v>51870</v>
      </c>
      <c r="H18" s="37">
        <f>B18*H6</f>
        <v>136.79999999999998</v>
      </c>
      <c r="I18" s="38">
        <f t="shared" si="1"/>
        <v>53351.999999999993</v>
      </c>
      <c r="J18" s="39">
        <f>B18*J6</f>
        <v>140.6</v>
      </c>
      <c r="K18" s="40">
        <f t="shared" si="2"/>
        <v>54834</v>
      </c>
      <c r="L18" s="41">
        <f>B18*L6</f>
        <v>144.4</v>
      </c>
      <c r="M18" s="42">
        <f t="shared" si="3"/>
        <v>56316</v>
      </c>
      <c r="N18" s="43">
        <f>B18*N6</f>
        <v>148.20000000000002</v>
      </c>
      <c r="O18" s="44">
        <f t="shared" si="4"/>
        <v>57798.000000000007</v>
      </c>
      <c r="P18" s="45">
        <f>B18*P6</f>
        <v>152</v>
      </c>
      <c r="Q18" s="45">
        <f t="shared" si="5"/>
        <v>59280</v>
      </c>
    </row>
    <row r="19" spans="1:17" s="2" customFormat="1" ht="16.5" thickBot="1" x14ac:dyDescent="0.3">
      <c r="A19" s="5" t="s">
        <v>22</v>
      </c>
      <c r="B19" s="31">
        <v>385</v>
      </c>
      <c r="C19" s="32">
        <f>SUM('[1]Central Coast'!C19,[1]Central!C19,[1]Inland!C19,[1]LA!C19,[1]Northern!C19,[1]Orange!C19,'[1]Sac Valley'!C19,'[1]San Diego'!C19)</f>
        <v>252</v>
      </c>
      <c r="D19" s="46">
        <f t="shared" si="6"/>
        <v>7.3447974351501022E-2</v>
      </c>
      <c r="E19" s="49"/>
      <c r="F19" s="35">
        <f>B19*F6</f>
        <v>134.75</v>
      </c>
      <c r="G19" s="50">
        <f t="shared" si="0"/>
        <v>33957</v>
      </c>
      <c r="H19" s="37">
        <f>B19*H6</f>
        <v>138.6</v>
      </c>
      <c r="I19" s="51">
        <f t="shared" si="1"/>
        <v>34927.199999999997</v>
      </c>
      <c r="J19" s="39">
        <f>B19*J6</f>
        <v>142.44999999999999</v>
      </c>
      <c r="K19" s="52">
        <f t="shared" si="2"/>
        <v>35897.399999999994</v>
      </c>
      <c r="L19" s="41">
        <f>B19*L6</f>
        <v>146.30000000000001</v>
      </c>
      <c r="M19" s="53">
        <f t="shared" si="3"/>
        <v>36867.600000000006</v>
      </c>
      <c r="N19" s="43">
        <f>B19*N6</f>
        <v>150.15</v>
      </c>
      <c r="O19" s="54">
        <f t="shared" si="4"/>
        <v>37837.800000000003</v>
      </c>
      <c r="P19" s="45">
        <f>B19*P6</f>
        <v>154</v>
      </c>
      <c r="Q19" s="55">
        <f t="shared" si="5"/>
        <v>38808</v>
      </c>
    </row>
    <row r="20" spans="1:17" s="2" customFormat="1" ht="16.5" hidden="1" thickBot="1" x14ac:dyDescent="0.3">
      <c r="A20" s="5" t="s">
        <v>23</v>
      </c>
      <c r="B20" s="56"/>
      <c r="C20" s="57"/>
      <c r="D20" s="58"/>
      <c r="E20" s="59"/>
      <c r="F20" s="60"/>
      <c r="G20" s="61"/>
      <c r="H20" s="60"/>
      <c r="I20" s="61"/>
      <c r="J20" s="60"/>
      <c r="K20" s="61"/>
      <c r="L20" s="60"/>
      <c r="M20" s="61"/>
      <c r="N20" s="60"/>
      <c r="O20" s="61"/>
      <c r="P20" s="62"/>
      <c r="Q20" s="63"/>
    </row>
    <row r="21" spans="1:17" s="2" customFormat="1" ht="16.5" hidden="1" thickBot="1" x14ac:dyDescent="0.3">
      <c r="A21" s="5" t="s">
        <v>24</v>
      </c>
      <c r="B21" s="56"/>
      <c r="C21" s="64"/>
      <c r="D21" s="65"/>
      <c r="E21" s="66"/>
      <c r="F21" s="60"/>
      <c r="G21" s="67"/>
      <c r="H21" s="60"/>
      <c r="I21" s="67"/>
      <c r="J21" s="60"/>
      <c r="K21" s="67"/>
      <c r="L21" s="60"/>
      <c r="M21" s="67"/>
      <c r="N21" s="60"/>
      <c r="O21" s="67"/>
      <c r="P21" s="62"/>
      <c r="Q21" s="62"/>
    </row>
    <row r="22" spans="1:17" s="2" customFormat="1" ht="16.5" hidden="1" thickBot="1" x14ac:dyDescent="0.3">
      <c r="A22" s="5" t="s">
        <v>25</v>
      </c>
      <c r="B22" s="56"/>
      <c r="C22" s="64"/>
      <c r="D22" s="65"/>
      <c r="E22" s="66"/>
      <c r="F22" s="60"/>
      <c r="G22" s="67"/>
      <c r="H22" s="60"/>
      <c r="I22" s="67"/>
      <c r="J22" s="60"/>
      <c r="K22" s="67"/>
      <c r="L22" s="60"/>
      <c r="M22" s="67"/>
      <c r="N22" s="60"/>
      <c r="O22" s="67"/>
      <c r="P22" s="62"/>
      <c r="Q22" s="62"/>
    </row>
    <row r="23" spans="1:17" s="2" customFormat="1" ht="16.5" hidden="1" thickBot="1" x14ac:dyDescent="0.3">
      <c r="A23" s="5" t="s">
        <v>26</v>
      </c>
      <c r="B23" s="56"/>
      <c r="C23" s="64"/>
      <c r="D23" s="65"/>
      <c r="E23" s="66"/>
      <c r="F23" s="60"/>
      <c r="G23" s="67"/>
      <c r="H23" s="60"/>
      <c r="I23" s="67"/>
      <c r="J23" s="60"/>
      <c r="K23" s="67"/>
      <c r="L23" s="60"/>
      <c r="M23" s="67"/>
      <c r="N23" s="60"/>
      <c r="O23" s="67"/>
      <c r="P23" s="62"/>
      <c r="Q23" s="62"/>
    </row>
    <row r="24" spans="1:17" s="2" customFormat="1" ht="16.5" hidden="1" thickBot="1" x14ac:dyDescent="0.3">
      <c r="A24" s="5" t="s">
        <v>27</v>
      </c>
      <c r="B24" s="56"/>
      <c r="C24" s="64"/>
      <c r="D24" s="65"/>
      <c r="E24" s="66"/>
      <c r="F24" s="60"/>
      <c r="G24" s="67"/>
      <c r="H24" s="60"/>
      <c r="I24" s="67"/>
      <c r="J24" s="60"/>
      <c r="K24" s="67"/>
      <c r="L24" s="60"/>
      <c r="M24" s="67"/>
      <c r="N24" s="60"/>
      <c r="O24" s="67"/>
      <c r="P24" s="62"/>
      <c r="Q24" s="62"/>
    </row>
    <row r="25" spans="1:17" s="2" customFormat="1" ht="16.5" hidden="1" thickBot="1" x14ac:dyDescent="0.3">
      <c r="A25" s="5" t="s">
        <v>28</v>
      </c>
      <c r="B25" s="5"/>
      <c r="C25" s="64"/>
      <c r="D25" s="68"/>
      <c r="E25" s="69"/>
      <c r="F25" s="60"/>
      <c r="G25" s="67"/>
      <c r="H25" s="60"/>
      <c r="I25" s="67"/>
      <c r="J25" s="60"/>
      <c r="K25" s="67"/>
      <c r="L25" s="60"/>
      <c r="M25" s="67"/>
      <c r="N25" s="60"/>
      <c r="O25" s="67"/>
      <c r="P25" s="62"/>
      <c r="Q25" s="62"/>
    </row>
    <row r="26" spans="1:17" s="2" customFormat="1" ht="16.5" thickBot="1" x14ac:dyDescent="0.3">
      <c r="A26" s="70" t="s">
        <v>29</v>
      </c>
      <c r="C26" s="71">
        <f>SUM(C9:C25)</f>
        <v>3431</v>
      </c>
      <c r="D26" s="71"/>
      <c r="E26" s="72">
        <f>E7*C26</f>
        <v>360255</v>
      </c>
      <c r="G26" s="73">
        <f>SUM(G9:G25)</f>
        <v>347422.25</v>
      </c>
      <c r="I26" s="73">
        <f>SUM(I9:I25)</f>
        <v>357348.60000000003</v>
      </c>
      <c r="K26" s="73">
        <f>SUM(K9:K25)</f>
        <v>367274.95000000007</v>
      </c>
      <c r="M26" s="73">
        <f>SUM(M9:M25)</f>
        <v>377201.29999999993</v>
      </c>
      <c r="O26" s="73">
        <f>SUM(O9:O25)</f>
        <v>387127.64999999997</v>
      </c>
      <c r="Q26" s="73">
        <f>SUM(Q9:Q25)</f>
        <v>397054</v>
      </c>
    </row>
    <row r="27" spans="1:17" s="2" customFormat="1" ht="26.25" x14ac:dyDescent="0.25">
      <c r="A27" s="74" t="s">
        <v>30</v>
      </c>
      <c r="C27" s="3"/>
      <c r="D27" s="3"/>
      <c r="E27" s="75">
        <f>C26*0.49*2</f>
        <v>3362.38</v>
      </c>
      <c r="G27" s="76">
        <f>C26*0.49*2</f>
        <v>3362.38</v>
      </c>
      <c r="I27" s="76">
        <f>C26*0.49*2</f>
        <v>3362.38</v>
      </c>
      <c r="K27" s="76">
        <f>C26*0.49*2</f>
        <v>3362.38</v>
      </c>
      <c r="M27" s="76">
        <f>C26*0.49*2</f>
        <v>3362.38</v>
      </c>
      <c r="O27" s="76">
        <f>C26*0.49*2</f>
        <v>3362.38</v>
      </c>
      <c r="Q27" s="76">
        <f>C26*0.49*2</f>
        <v>3362.38</v>
      </c>
    </row>
    <row r="28" spans="1:17" s="2" customFormat="1" ht="26.25" x14ac:dyDescent="0.25">
      <c r="A28" s="74" t="s">
        <v>31</v>
      </c>
      <c r="C28" s="3"/>
      <c r="D28" s="3"/>
      <c r="E28" s="75">
        <f>E26*3%</f>
        <v>10807.65</v>
      </c>
      <c r="G28" s="76">
        <f>G26*3%</f>
        <v>10422.6675</v>
      </c>
      <c r="I28" s="76">
        <f>I26*3%</f>
        <v>10720.458000000001</v>
      </c>
      <c r="K28" s="76">
        <f>K26*3%</f>
        <v>11018.248500000002</v>
      </c>
      <c r="M28" s="76">
        <f>M26*3%</f>
        <v>11316.038999999997</v>
      </c>
      <c r="O28" s="76">
        <f>O26*3%</f>
        <v>11613.829499999998</v>
      </c>
      <c r="Q28" s="76">
        <f>Q26*3%</f>
        <v>11911.619999999999</v>
      </c>
    </row>
    <row r="29" spans="1:17" s="2" customFormat="1" ht="15.75" x14ac:dyDescent="0.25">
      <c r="A29" s="74" t="s">
        <v>32</v>
      </c>
      <c r="C29" s="3"/>
      <c r="D29" s="3"/>
      <c r="E29" s="75">
        <f>2.92*C26</f>
        <v>10018.52</v>
      </c>
      <c r="G29" s="76">
        <f>2.92*C26</f>
        <v>10018.52</v>
      </c>
      <c r="I29" s="76">
        <f>2.92*C26</f>
        <v>10018.52</v>
      </c>
      <c r="K29" s="76">
        <f>2.92*C26</f>
        <v>10018.52</v>
      </c>
      <c r="M29" s="76">
        <f>2.92*C26</f>
        <v>10018.52</v>
      </c>
      <c r="O29" s="76">
        <f>2.92*C26</f>
        <v>10018.52</v>
      </c>
      <c r="Q29" s="76">
        <f>2.92*C26</f>
        <v>10018.52</v>
      </c>
    </row>
    <row r="30" spans="1:17" s="2" customFormat="1" ht="16.5" thickBot="1" x14ac:dyDescent="0.3">
      <c r="A30" s="74" t="s">
        <v>33</v>
      </c>
      <c r="C30" s="3"/>
      <c r="D30" s="3"/>
      <c r="E30" s="77"/>
      <c r="G30" s="78"/>
      <c r="I30" s="78"/>
      <c r="K30" s="78"/>
      <c r="M30" s="78"/>
      <c r="O30" s="78"/>
      <c r="Q30" s="78"/>
    </row>
    <row r="31" spans="1:17" s="2" customFormat="1" ht="16.5" thickTop="1" x14ac:dyDescent="0.25">
      <c r="A31" s="74" t="s">
        <v>34</v>
      </c>
      <c r="C31" s="3"/>
      <c r="D31" s="3"/>
      <c r="E31" s="75">
        <f>SUM(E27:E30)</f>
        <v>24188.55</v>
      </c>
      <c r="G31" s="79">
        <f>SUM(G27:G30)</f>
        <v>23803.567500000001</v>
      </c>
      <c r="I31" s="79">
        <f>SUM(I27:I30)</f>
        <v>24101.358</v>
      </c>
      <c r="K31" s="79">
        <f>SUM(K27:K30)</f>
        <v>24399.148500000003</v>
      </c>
      <c r="M31" s="79">
        <f>SUM(M27:M30)</f>
        <v>24696.938999999998</v>
      </c>
      <c r="O31" s="79">
        <f>SUM(O27:O30)</f>
        <v>24994.729499999998</v>
      </c>
      <c r="Q31" s="79">
        <f>SUM(Q27:Q30)</f>
        <v>25292.52</v>
      </c>
    </row>
    <row r="32" spans="1:17" s="2" customFormat="1" ht="15.75" x14ac:dyDescent="0.25">
      <c r="A32" s="70"/>
      <c r="C32" s="3"/>
      <c r="D32" s="3"/>
      <c r="E32" s="80"/>
      <c r="G32" s="73"/>
      <c r="I32" s="73"/>
      <c r="K32" s="73"/>
      <c r="M32" s="73"/>
      <c r="O32" s="73"/>
      <c r="Q32" s="73"/>
    </row>
    <row r="33" spans="1:17" s="2" customFormat="1" ht="15.75" x14ac:dyDescent="0.25">
      <c r="A33" s="81" t="s">
        <v>35</v>
      </c>
      <c r="C33" s="3"/>
      <c r="D33" s="3"/>
      <c r="E33" s="82">
        <f>E26-E27-E28-E29-E30</f>
        <v>336066.44999999995</v>
      </c>
      <c r="G33" s="73">
        <f>G26-G27-G28-G29-G30</f>
        <v>323618.6825</v>
      </c>
      <c r="I33" s="73">
        <f>I26-I27-I28-I29-I30</f>
        <v>333247.24200000003</v>
      </c>
      <c r="K33" s="73">
        <f>K26-K27-K28-K29-K30</f>
        <v>342875.80150000006</v>
      </c>
      <c r="M33" s="73">
        <f>M26-M27-M28-M29-M30</f>
        <v>352504.36099999992</v>
      </c>
      <c r="O33" s="73">
        <f>O26-O27-O28-O29-O30</f>
        <v>362132.92049999995</v>
      </c>
      <c r="Q33" s="73">
        <f>Q26-Q27-Q28-Q29-Q30</f>
        <v>371761.48</v>
      </c>
    </row>
    <row r="34" spans="1:17" s="2" customFormat="1" ht="15.75" x14ac:dyDescent="0.25">
      <c r="A34" s="83"/>
      <c r="C34" s="3"/>
      <c r="D34" s="3"/>
      <c r="E34" s="3"/>
      <c r="G34" s="73"/>
      <c r="I34" s="73"/>
      <c r="K34" s="73"/>
      <c r="M34" s="73"/>
      <c r="O34" s="73"/>
      <c r="Q34" s="73"/>
    </row>
    <row r="35" spans="1:17" s="2" customFormat="1" ht="15.75" x14ac:dyDescent="0.25">
      <c r="A35" s="70" t="s">
        <v>36</v>
      </c>
      <c r="C35" s="3"/>
      <c r="D35" s="3"/>
      <c r="E35" s="3"/>
      <c r="G35" s="84">
        <f>G33-$E33</f>
        <v>-12447.767499999958</v>
      </c>
      <c r="I35" s="84">
        <f>I33-$E33</f>
        <v>-2819.207999999926</v>
      </c>
      <c r="K35" s="84">
        <f>K33-$E33</f>
        <v>6809.3515000001062</v>
      </c>
      <c r="M35" s="84">
        <f>M33-$E33</f>
        <v>16437.910999999964</v>
      </c>
      <c r="O35" s="84">
        <f>O33-$E33</f>
        <v>26066.470499999996</v>
      </c>
      <c r="Q35" s="84">
        <f>Q33-$E33</f>
        <v>35695.030000000028</v>
      </c>
    </row>
    <row r="36" spans="1:17" s="89" customFormat="1" ht="15.75" x14ac:dyDescent="0.25">
      <c r="A36" s="85" t="s">
        <v>37</v>
      </c>
      <c r="B36" s="79"/>
      <c r="C36" s="75"/>
      <c r="D36" s="86">
        <f>D17+D18+D19</f>
        <v>0.34275721364033812</v>
      </c>
      <c r="E36" s="75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8"/>
      <c r="Q36" s="88"/>
    </row>
    <row r="37" spans="1:17" s="89" customFormat="1" ht="15.75" x14ac:dyDescent="0.25">
      <c r="A37" s="85"/>
      <c r="B37" s="79"/>
      <c r="C37" s="75"/>
      <c r="D37" s="75"/>
      <c r="E37" s="75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8"/>
      <c r="Q37" s="88"/>
    </row>
    <row r="38" spans="1:17" s="89" customFormat="1" ht="15.75" x14ac:dyDescent="0.25">
      <c r="A38" s="85"/>
      <c r="B38" s="79"/>
      <c r="C38" s="75"/>
      <c r="D38" s="75"/>
      <c r="E38" s="75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8"/>
      <c r="Q38" s="88"/>
    </row>
    <row r="39" spans="1:17" s="89" customFormat="1" ht="15.75" x14ac:dyDescent="0.25">
      <c r="A39" s="85"/>
      <c r="B39" s="79"/>
      <c r="C39" s="75"/>
      <c r="D39" s="75"/>
      <c r="E39" s="75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8"/>
      <c r="Q39" s="88"/>
    </row>
    <row r="40" spans="1:17" s="89" customFormat="1" ht="15.75" x14ac:dyDescent="0.25">
      <c r="A40" s="85"/>
      <c r="B40" s="79"/>
      <c r="C40" s="75"/>
      <c r="D40" s="75"/>
      <c r="E40" s="75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8"/>
      <c r="Q40" s="88"/>
    </row>
    <row r="41" spans="1:17" s="89" customFormat="1" ht="15.75" x14ac:dyDescent="0.25">
      <c r="A41" s="85"/>
      <c r="B41" s="79"/>
      <c r="C41" s="75"/>
      <c r="D41" s="75"/>
      <c r="E41" s="7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90"/>
      <c r="Q41" s="90"/>
    </row>
    <row r="42" spans="1:17" s="89" customFormat="1" x14ac:dyDescent="0.25">
      <c r="C42" s="91"/>
      <c r="D42" s="91"/>
      <c r="E42" s="91"/>
    </row>
    <row r="43" spans="1:17" s="89" customFormat="1" x14ac:dyDescent="0.25">
      <c r="C43" s="91"/>
      <c r="D43" s="91"/>
      <c r="E43" s="91"/>
    </row>
  </sheetData>
  <mergeCells count="1">
    <mergeCell ref="F5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Parkinson</dc:creator>
  <cp:lastModifiedBy>Pete Parkinson</cp:lastModifiedBy>
  <dcterms:created xsi:type="dcterms:W3CDTF">2016-12-17T21:41:01Z</dcterms:created>
  <dcterms:modified xsi:type="dcterms:W3CDTF">2016-12-17T21:42:16Z</dcterms:modified>
</cp:coreProperties>
</file>