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ne\Desktop\"/>
    </mc:Choice>
  </mc:AlternateContent>
  <bookViews>
    <workbookView xWindow="0" yWindow="0" windowWidth="13845" windowHeight="11445" activeTab="1"/>
  </bookViews>
  <sheets>
    <sheet name="P&amp;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'P&amp;L'!$A:$F,'P&amp;L'!$1:$2</definedName>
    <definedName name="QB_COLUMN_29" localSheetId="1" hidden="1">'Balance Sheet'!$E$1</definedName>
    <definedName name="QB_COLUMN_59200" localSheetId="0" hidden="1">'P&amp;L'!$G$2</definedName>
    <definedName name="QB_COLUMN_63620" localSheetId="0" hidden="1">'P&amp;L'!$I$2</definedName>
    <definedName name="QB_COLUMN_64430" localSheetId="0" hidden="1">'P&amp;L'!$J$2</definedName>
    <definedName name="QB_COLUMN_76210" localSheetId="0" hidden="1">'P&amp;L'!$H$2</definedName>
    <definedName name="QB_DATA_0" localSheetId="1" hidden="1">'Balance Sheet'!$5:$5,'Balance Sheet'!$6:$6,'Balance Sheet'!$10:$10</definedName>
    <definedName name="QB_DATA_0" localSheetId="0" hidden="1">'P&amp;L'!$6:$6,'P&amp;L'!$7:$7,'P&amp;L'!$8:$8,'P&amp;L'!$9:$9,'P&amp;L'!$12:$12,'P&amp;L'!$15:$15,'P&amp;L'!$16:$16,'P&amp;L'!$17:$17,'P&amp;L'!$20:$20,'P&amp;L'!$21:$21,'P&amp;L'!$22:$22,'P&amp;L'!$23:$23,'P&amp;L'!$26:$26,'P&amp;L'!$29:$29,'P&amp;L'!$30:$30,'P&amp;L'!$31:$31</definedName>
    <definedName name="QB_DATA_1" localSheetId="0" hidden="1">'P&amp;L'!$34:$34,'P&amp;L'!$40:$40,'P&amp;L'!$41:$41,'P&amp;L'!$42:$42,'P&amp;L'!$43:$43,'P&amp;L'!$44:$44,'P&amp;L'!$45:$45,'P&amp;L'!$46:$46,'P&amp;L'!$47:$47,'P&amp;L'!$48:$48,'P&amp;L'!$49:$49,'P&amp;L'!$50:$50,'P&amp;L'!$51:$51,'P&amp;L'!$52:$52,'P&amp;L'!$53:$53,'P&amp;L'!$54:$54</definedName>
    <definedName name="QB_DATA_2" localSheetId="0" hidden="1">'P&amp;L'!$55:$55,'P&amp;L'!$58:$58,'P&amp;L'!$59:$59,'P&amp;L'!$60:$60,'P&amp;L'!$61:$61,'P&amp;L'!$64:$64,'P&amp;L'!$65:$65,'P&amp;L'!$66:$66,'P&amp;L'!$67:$67,'P&amp;L'!$70:$70,'P&amp;L'!$71:$71,'P&amp;L'!$72:$72,'P&amp;L'!$73:$73,'P&amp;L'!$74:$74,'P&amp;L'!$75:$75,'P&amp;L'!$78:$78</definedName>
    <definedName name="QB_DATA_3" localSheetId="0" hidden="1">'P&amp;L'!$79:$79,'P&amp;L'!$80:$80,'P&amp;L'!$81:$81,'P&amp;L'!$82:$82,'P&amp;L'!$83:$83,'P&amp;L'!$84:$84,'P&amp;L'!$85:$85,'P&amp;L'!$86:$86,'P&amp;L'!$87:$87,'P&amp;L'!$88:$88,'P&amp;L'!$89:$89,'P&amp;L'!$92:$92,'P&amp;L'!$93:$93,'P&amp;L'!$94:$94,'P&amp;L'!$95:$95,'P&amp;L'!$96:$96</definedName>
    <definedName name="QB_DATA_4" localSheetId="0" hidden="1">'P&amp;L'!$97:$97,'P&amp;L'!$98:$98,'P&amp;L'!$99:$99,'P&amp;L'!$100:$100,'P&amp;L'!$103:$103,'P&amp;L'!$104:$104,'P&amp;L'!$105:$105,'P&amp;L'!$108:$108,'P&amp;L'!$109:$109,'P&amp;L'!$110:$110,'P&amp;L'!$111:$111,'P&amp;L'!$112:$112,'P&amp;L'!$115:$115,'P&amp;L'!$118:$118,'P&amp;L'!$121:$121,'P&amp;L'!$122:$122</definedName>
    <definedName name="QB_DATA_5" localSheetId="0" hidden="1">'P&amp;L'!$123:$123,'P&amp;L'!$124:$124,'P&amp;L'!$125:$125,'P&amp;L'!$126:$126</definedName>
    <definedName name="QB_FORMULA_0" localSheetId="1" hidden="1">'Balance Sheet'!$E$7,'Balance Sheet'!$E$8,'Balance Sheet'!$E$9</definedName>
    <definedName name="QB_FORMULA_0" localSheetId="0" hidden="1">'P&amp;L'!$I$6,'P&amp;L'!$J$6,'P&amp;L'!$I$7,'P&amp;L'!$J$7,'P&amp;L'!$I$8,'P&amp;L'!$J$8,'P&amp;L'!$I$9,'P&amp;L'!$J$9,'P&amp;L'!$G$10,'P&amp;L'!$H$10,'P&amp;L'!$I$10,'P&amp;L'!$J$10,'P&amp;L'!$I$12,'P&amp;L'!$J$12,'P&amp;L'!$G$13,'P&amp;L'!$H$13</definedName>
    <definedName name="QB_FORMULA_1" localSheetId="0" hidden="1">'P&amp;L'!$I$13,'P&amp;L'!$J$13,'P&amp;L'!$I$15,'P&amp;L'!$J$15,'P&amp;L'!$I$16,'P&amp;L'!$J$16,'P&amp;L'!$I$17,'P&amp;L'!$J$17,'P&amp;L'!$G$18,'P&amp;L'!$H$18,'P&amp;L'!$I$18,'P&amp;L'!$J$18,'P&amp;L'!$I$20,'P&amp;L'!$J$20,'P&amp;L'!$I$21,'P&amp;L'!$J$21</definedName>
    <definedName name="QB_FORMULA_10" localSheetId="0" hidden="1">'P&amp;L'!$I$86,'P&amp;L'!$J$86,'P&amp;L'!$I$87,'P&amp;L'!$J$87,'P&amp;L'!$I$88,'P&amp;L'!$J$88,'P&amp;L'!$G$90,'P&amp;L'!$H$90,'P&amp;L'!$I$90,'P&amp;L'!$J$90,'P&amp;L'!$I$92,'P&amp;L'!$J$92,'P&amp;L'!$I$93,'P&amp;L'!$J$93,'P&amp;L'!$I$94,'P&amp;L'!$J$94</definedName>
    <definedName name="QB_FORMULA_11" localSheetId="0" hidden="1">'P&amp;L'!$I$95,'P&amp;L'!$J$95,'P&amp;L'!$I$96,'P&amp;L'!$J$96,'P&amp;L'!$I$97,'P&amp;L'!$J$97,'P&amp;L'!$I$98,'P&amp;L'!$J$98,'P&amp;L'!$I$99,'P&amp;L'!$J$99,'P&amp;L'!$I$100,'P&amp;L'!$J$100,'P&amp;L'!$G$101,'P&amp;L'!$H$101,'P&amp;L'!$I$101,'P&amp;L'!$J$101</definedName>
    <definedName name="QB_FORMULA_12" localSheetId="0" hidden="1">'P&amp;L'!$I$103,'P&amp;L'!$J$103,'P&amp;L'!$I$104,'P&amp;L'!$J$104,'P&amp;L'!$I$105,'P&amp;L'!$J$105,'P&amp;L'!$G$106,'P&amp;L'!$H$106,'P&amp;L'!$I$106,'P&amp;L'!$J$106,'P&amp;L'!$I$108,'P&amp;L'!$J$108,'P&amp;L'!$I$109,'P&amp;L'!$J$109,'P&amp;L'!$I$110,'P&amp;L'!$J$110</definedName>
    <definedName name="QB_FORMULA_13" localSheetId="0" hidden="1">'P&amp;L'!$I$111,'P&amp;L'!$J$111,'P&amp;L'!$I$112,'P&amp;L'!$J$112,'P&amp;L'!$G$113,'P&amp;L'!$H$113,'P&amp;L'!$I$113,'P&amp;L'!$J$113,'P&amp;L'!$I$115,'P&amp;L'!$J$115,'P&amp;L'!$G$116,'P&amp;L'!$H$116,'P&amp;L'!$I$116,'P&amp;L'!$J$116,'P&amp;L'!$I$118,'P&amp;L'!$J$118</definedName>
    <definedName name="QB_FORMULA_14" localSheetId="0" hidden="1">'P&amp;L'!$G$119,'P&amp;L'!$H$119,'P&amp;L'!$I$119,'P&amp;L'!$J$119,'P&amp;L'!$I$121,'P&amp;L'!$J$121,'P&amp;L'!$I$122,'P&amp;L'!$J$122,'P&amp;L'!$I$123,'P&amp;L'!$J$123,'P&amp;L'!$I$124,'P&amp;L'!$J$124,'P&amp;L'!$I$125,'P&amp;L'!$J$125,'P&amp;L'!$I$126,'P&amp;L'!$J$126</definedName>
    <definedName name="QB_FORMULA_15" localSheetId="0" hidden="1">'P&amp;L'!$G$127,'P&amp;L'!$H$127,'P&amp;L'!$I$127,'P&amp;L'!$J$127,'P&amp;L'!$G$128,'P&amp;L'!$H$128,'P&amp;L'!$I$128,'P&amp;L'!$J$128,'P&amp;L'!$G$129,'P&amp;L'!$H$129,'P&amp;L'!$I$129,'P&amp;L'!$J$129,'P&amp;L'!$G$130,'P&amp;L'!$H$130,'P&amp;L'!$I$130,'P&amp;L'!$J$130</definedName>
    <definedName name="QB_FORMULA_2" localSheetId="0" hidden="1">'P&amp;L'!$I$22,'P&amp;L'!$J$22,'P&amp;L'!$I$23,'P&amp;L'!$J$23,'P&amp;L'!$G$24,'P&amp;L'!$H$24,'P&amp;L'!$I$24,'P&amp;L'!$J$24,'P&amp;L'!$I$26,'P&amp;L'!$J$26,'P&amp;L'!$G$27,'P&amp;L'!$H$27,'P&amp;L'!$I$27,'P&amp;L'!$J$27,'P&amp;L'!$I$29,'P&amp;L'!$J$29</definedName>
    <definedName name="QB_FORMULA_3" localSheetId="0" hidden="1">'P&amp;L'!$I$30,'P&amp;L'!$J$30,'P&amp;L'!$I$31,'P&amp;L'!$J$31,'P&amp;L'!$G$32,'P&amp;L'!$H$32,'P&amp;L'!$I$32,'P&amp;L'!$J$32,'P&amp;L'!$I$34,'P&amp;L'!$J$34,'P&amp;L'!$G$35,'P&amp;L'!$H$35,'P&amp;L'!$I$35,'P&amp;L'!$J$35,'P&amp;L'!$G$36,'P&amp;L'!$H$36</definedName>
    <definedName name="QB_FORMULA_4" localSheetId="0" hidden="1">'P&amp;L'!$I$36,'P&amp;L'!$J$36,'P&amp;L'!$G$37,'P&amp;L'!$H$37,'P&amp;L'!$I$37,'P&amp;L'!$J$37,'P&amp;L'!$I$40,'P&amp;L'!$J$40,'P&amp;L'!$I$41,'P&amp;L'!$J$41,'P&amp;L'!$I$42,'P&amp;L'!$J$42,'P&amp;L'!$I$43,'P&amp;L'!$J$43,'P&amp;L'!$I$44,'P&amp;L'!$J$44</definedName>
    <definedName name="QB_FORMULA_5" localSheetId="0" hidden="1">'P&amp;L'!$I$45,'P&amp;L'!$J$45,'P&amp;L'!$I$46,'P&amp;L'!$J$46,'P&amp;L'!$I$47,'P&amp;L'!$J$47,'P&amp;L'!$I$48,'P&amp;L'!$J$48,'P&amp;L'!$I$49,'P&amp;L'!$J$49,'P&amp;L'!$I$50,'P&amp;L'!$J$50,'P&amp;L'!$I$51,'P&amp;L'!$J$51,'P&amp;L'!$I$52,'P&amp;L'!$J$52</definedName>
    <definedName name="QB_FORMULA_6" localSheetId="0" hidden="1">'P&amp;L'!$I$53,'P&amp;L'!$J$53,'P&amp;L'!$I$54,'P&amp;L'!$J$54,'P&amp;L'!$I$55,'P&amp;L'!$J$55,'P&amp;L'!$G$56,'P&amp;L'!$H$56,'P&amp;L'!$I$56,'P&amp;L'!$J$56,'P&amp;L'!$I$58,'P&amp;L'!$J$58,'P&amp;L'!$I$59,'P&amp;L'!$J$59,'P&amp;L'!$I$60,'P&amp;L'!$J$60</definedName>
    <definedName name="QB_FORMULA_7" localSheetId="0" hidden="1">'P&amp;L'!$I$61,'P&amp;L'!$J$61,'P&amp;L'!$G$62,'P&amp;L'!$H$62,'P&amp;L'!$I$62,'P&amp;L'!$J$62,'P&amp;L'!$I$64,'P&amp;L'!$J$64,'P&amp;L'!$I$65,'P&amp;L'!$J$65,'P&amp;L'!$I$66,'P&amp;L'!$J$66,'P&amp;L'!$G$68,'P&amp;L'!$H$68,'P&amp;L'!$I$68,'P&amp;L'!$J$68</definedName>
    <definedName name="QB_FORMULA_8" localSheetId="0" hidden="1">'P&amp;L'!$I$70,'P&amp;L'!$J$70,'P&amp;L'!$I$71,'P&amp;L'!$J$71,'P&amp;L'!$I$72,'P&amp;L'!$J$72,'P&amp;L'!$I$73,'P&amp;L'!$J$73,'P&amp;L'!$I$74,'P&amp;L'!$J$74,'P&amp;L'!$I$75,'P&amp;L'!$J$75,'P&amp;L'!$G$76,'P&amp;L'!$H$76,'P&amp;L'!$I$76,'P&amp;L'!$J$76</definedName>
    <definedName name="QB_FORMULA_9" localSheetId="0" hidden="1">'P&amp;L'!$I$78,'P&amp;L'!$J$78,'P&amp;L'!$I$79,'P&amp;L'!$J$79,'P&amp;L'!$I$80,'P&amp;L'!$J$80,'P&amp;L'!$I$81,'P&amp;L'!$J$81,'P&amp;L'!$I$82,'P&amp;L'!$J$82,'P&amp;L'!$I$83,'P&amp;L'!$J$83,'P&amp;L'!$I$84,'P&amp;L'!$J$84,'P&amp;L'!$I$85,'P&amp;L'!$J$85</definedName>
    <definedName name="QB_ROW_1" localSheetId="1" hidden="1">'Balance Sheet'!$A$2</definedName>
    <definedName name="QB_ROW_101040" localSheetId="0" hidden="1">'P&amp;L'!$E$19</definedName>
    <definedName name="QB_ROW_1011" localSheetId="1" hidden="1">'Balance Sheet'!$B$3</definedName>
    <definedName name="QB_ROW_101340" localSheetId="0" hidden="1">'P&amp;L'!$E$24</definedName>
    <definedName name="QB_ROW_103250" localSheetId="0" hidden="1">'P&amp;L'!$F$21</definedName>
    <definedName name="QB_ROW_104250" localSheetId="0" hidden="1">'P&amp;L'!$F$22</definedName>
    <definedName name="QB_ROW_105350" localSheetId="0" hidden="1">'P&amp;L'!$F$15</definedName>
    <definedName name="QB_ROW_106250" localSheetId="0" hidden="1">'P&amp;L'!$F$12</definedName>
    <definedName name="QB_ROW_107250" localSheetId="0" hidden="1">'P&amp;L'!$F$9</definedName>
    <definedName name="QB_ROW_108250" localSheetId="0" hidden="1">'P&amp;L'!$F$17</definedName>
    <definedName name="QB_ROW_109040" localSheetId="0" hidden="1">'P&amp;L'!$E$39</definedName>
    <definedName name="QB_ROW_109340" localSheetId="0" hidden="1">'P&amp;L'!$E$56</definedName>
    <definedName name="QB_ROW_110250" localSheetId="0" hidden="1">'P&amp;L'!$F$40</definedName>
    <definedName name="QB_ROW_111250" localSheetId="0" hidden="1">'P&amp;L'!$F$41</definedName>
    <definedName name="QB_ROW_112250" localSheetId="0" hidden="1">'P&amp;L'!$F$42</definedName>
    <definedName name="QB_ROW_113250" localSheetId="0" hidden="1">'P&amp;L'!$F$43</definedName>
    <definedName name="QB_ROW_114250" localSheetId="0" hidden="1">'P&amp;L'!$F$44</definedName>
    <definedName name="QB_ROW_116250" localSheetId="0" hidden="1">'P&amp;L'!$F$45</definedName>
    <definedName name="QB_ROW_118040" localSheetId="0" hidden="1">'P&amp;L'!$E$57</definedName>
    <definedName name="QB_ROW_118340" localSheetId="0" hidden="1">'P&amp;L'!$E$62</definedName>
    <definedName name="QB_ROW_119250" localSheetId="0" hidden="1">'P&amp;L'!$F$58</definedName>
    <definedName name="QB_ROW_121250" localSheetId="0" hidden="1">'P&amp;L'!$F$59</definedName>
    <definedName name="QB_ROW_124040" localSheetId="0" hidden="1">'P&amp;L'!$E$63</definedName>
    <definedName name="QB_ROW_124250" localSheetId="0" hidden="1">'P&amp;L'!$F$67</definedName>
    <definedName name="QB_ROW_124340" localSheetId="0" hidden="1">'P&amp;L'!$E$68</definedName>
    <definedName name="QB_ROW_125250" localSheetId="0" hidden="1">'P&amp;L'!$F$64</definedName>
    <definedName name="QB_ROW_127250" localSheetId="0" hidden="1">'P&amp;L'!$F$65</definedName>
    <definedName name="QB_ROW_128250" localSheetId="0" hidden="1">'P&amp;L'!$F$66</definedName>
    <definedName name="QB_ROW_129040" localSheetId="0" hidden="1">'P&amp;L'!$E$69</definedName>
    <definedName name="QB_ROW_129250" localSheetId="0" hidden="1">'P&amp;L'!$F$75</definedName>
    <definedName name="QB_ROW_129340" localSheetId="0" hidden="1">'P&amp;L'!$E$76</definedName>
    <definedName name="QB_ROW_130250" localSheetId="0" hidden="1">'P&amp;L'!$F$70</definedName>
    <definedName name="QB_ROW_1311" localSheetId="1" hidden="1">'Balance Sheet'!$B$8</definedName>
    <definedName name="QB_ROW_131250" localSheetId="0" hidden="1">'P&amp;L'!$F$71</definedName>
    <definedName name="QB_ROW_132250" localSheetId="0" hidden="1">'P&amp;L'!$F$72</definedName>
    <definedName name="QB_ROW_133040" localSheetId="0" hidden="1">'P&amp;L'!$E$77</definedName>
    <definedName name="QB_ROW_133250" localSheetId="0" hidden="1">'P&amp;L'!$F$89</definedName>
    <definedName name="QB_ROW_133340" localSheetId="0" hidden="1">'P&amp;L'!$E$90</definedName>
    <definedName name="QB_ROW_134250" localSheetId="0" hidden="1">'P&amp;L'!$F$78</definedName>
    <definedName name="QB_ROW_135250" localSheetId="0" hidden="1">'P&amp;L'!$F$79</definedName>
    <definedName name="QB_ROW_137250" localSheetId="0" hidden="1">'P&amp;L'!$F$81</definedName>
    <definedName name="QB_ROW_140250" localSheetId="0" hidden="1">'P&amp;L'!$F$82</definedName>
    <definedName name="QB_ROW_141250" localSheetId="0" hidden="1">'P&amp;L'!$F$83</definedName>
    <definedName name="QB_ROW_142040" localSheetId="0" hidden="1">'P&amp;L'!$E$91</definedName>
    <definedName name="QB_ROW_142340" localSheetId="0" hidden="1">'P&amp;L'!$E$101</definedName>
    <definedName name="QB_ROW_143250" localSheetId="0" hidden="1">'P&amp;L'!$F$92</definedName>
    <definedName name="QB_ROW_144250" localSheetId="0" hidden="1">'P&amp;L'!$F$93</definedName>
    <definedName name="QB_ROW_145250" localSheetId="0" hidden="1">'P&amp;L'!$F$94</definedName>
    <definedName name="QB_ROW_146250" localSheetId="0" hidden="1">'P&amp;L'!$F$95</definedName>
    <definedName name="QB_ROW_149250" localSheetId="0" hidden="1">'P&amp;L'!$F$96</definedName>
    <definedName name="QB_ROW_151040" localSheetId="0" hidden="1">'P&amp;L'!$E$102</definedName>
    <definedName name="QB_ROW_151340" localSheetId="0" hidden="1">'P&amp;L'!$E$106</definedName>
    <definedName name="QB_ROW_152250" localSheetId="0" hidden="1">'P&amp;L'!$F$103</definedName>
    <definedName name="QB_ROW_153250" localSheetId="0" hidden="1">'P&amp;L'!$F$104</definedName>
    <definedName name="QB_ROW_154250" localSheetId="0" hidden="1">'P&amp;L'!$F$105</definedName>
    <definedName name="QB_ROW_158250" localSheetId="0" hidden="1">'P&amp;L'!$F$108</definedName>
    <definedName name="QB_ROW_159250" localSheetId="0" hidden="1">'P&amp;L'!$F$109</definedName>
    <definedName name="QB_ROW_160040" localSheetId="0" hidden="1">'P&amp;L'!$E$28</definedName>
    <definedName name="QB_ROW_160340" localSheetId="0" hidden="1">'P&amp;L'!$E$32</definedName>
    <definedName name="QB_ROW_161250" localSheetId="0" hidden="1">'P&amp;L'!$F$110</definedName>
    <definedName name="QB_ROW_173250" localSheetId="0" hidden="1">'P&amp;L'!$F$73</definedName>
    <definedName name="QB_ROW_174250" localSheetId="0" hidden="1">'P&amp;L'!$F$86</definedName>
    <definedName name="QB_ROW_175250" localSheetId="0" hidden="1">'P&amp;L'!$F$97</definedName>
    <definedName name="QB_ROW_181250" localSheetId="0" hidden="1">'P&amp;L'!$F$7</definedName>
    <definedName name="QB_ROW_18301" localSheetId="0" hidden="1">'P&amp;L'!$A$130</definedName>
    <definedName name="QB_ROW_183250" localSheetId="0" hidden="1">'P&amp;L'!$F$87</definedName>
    <definedName name="QB_ROW_19011" localSheetId="0" hidden="1">'P&amp;L'!$B$3</definedName>
    <definedName name="QB_ROW_19040" localSheetId="0" hidden="1">'P&amp;L'!$E$5</definedName>
    <definedName name="QB_ROW_19311" localSheetId="0" hidden="1">'P&amp;L'!$B$129</definedName>
    <definedName name="QB_ROW_193250" localSheetId="0" hidden="1">'P&amp;L'!$F$88</definedName>
    <definedName name="QB_ROW_19340" localSheetId="0" hidden="1">'P&amp;L'!$E$10</definedName>
    <definedName name="QB_ROW_194250" localSheetId="0" hidden="1">'P&amp;L'!$F$52</definedName>
    <definedName name="QB_ROW_195250" localSheetId="0" hidden="1">'P&amp;L'!$F$53</definedName>
    <definedName name="QB_ROW_198250" localSheetId="0" hidden="1">'P&amp;L'!$F$74</definedName>
    <definedName name="QB_ROW_199040" localSheetId="0" hidden="1">'P&amp;L'!$E$114</definedName>
    <definedName name="QB_ROW_199340" localSheetId="0" hidden="1">'P&amp;L'!$E$116</definedName>
    <definedName name="QB_ROW_200250" localSheetId="0" hidden="1">'P&amp;L'!$F$115</definedName>
    <definedName name="QB_ROW_20031" localSheetId="0" hidden="1">'P&amp;L'!$D$4</definedName>
    <definedName name="QB_ROW_20040" localSheetId="0" hidden="1">'P&amp;L'!$E$14</definedName>
    <definedName name="QB_ROW_2021" localSheetId="1" hidden="1">'Balance Sheet'!$C$4</definedName>
    <definedName name="QB_ROW_20331" localSheetId="0" hidden="1">'P&amp;L'!$D$36</definedName>
    <definedName name="QB_ROW_20340" localSheetId="0" hidden="1">'P&amp;L'!$E$18</definedName>
    <definedName name="QB_ROW_21031" localSheetId="0" hidden="1">'P&amp;L'!$D$38</definedName>
    <definedName name="QB_ROW_21040" localSheetId="0" hidden="1">'P&amp;L'!$E$33</definedName>
    <definedName name="QB_ROW_21331" localSheetId="0" hidden="1">'P&amp;L'!$D$128</definedName>
    <definedName name="QB_ROW_21340" localSheetId="0" hidden="1">'P&amp;L'!$E$35</definedName>
    <definedName name="QB_ROW_2230" localSheetId="1" hidden="1">'Balance Sheet'!$D$6</definedName>
    <definedName name="QB_ROW_231040" localSheetId="0" hidden="1">'P&amp;L'!$E$117</definedName>
    <definedName name="QB_ROW_231340" localSheetId="0" hidden="1">'P&amp;L'!$E$119</definedName>
    <definedName name="QB_ROW_2321" localSheetId="1" hidden="1">'Balance Sheet'!$C$7</definedName>
    <definedName name="QB_ROW_232250" localSheetId="0" hidden="1">'P&amp;L'!$F$118</definedName>
    <definedName name="QB_ROW_23250" localSheetId="0" hidden="1">'P&amp;L'!$F$80</definedName>
    <definedName name="QB_ROW_234250" localSheetId="0" hidden="1">'P&amp;L'!$F$98</definedName>
    <definedName name="QB_ROW_235250" localSheetId="0" hidden="1">'P&amp;L'!$F$99</definedName>
    <definedName name="QB_ROW_242250" localSheetId="0" hidden="1">'P&amp;L'!$F$54</definedName>
    <definedName name="QB_ROW_243250" localSheetId="0" hidden="1">'P&amp;L'!$F$55</definedName>
    <definedName name="QB_ROW_249040" localSheetId="0" hidden="1">'P&amp;L'!$E$120</definedName>
    <definedName name="QB_ROW_249340" localSheetId="0" hidden="1">'P&amp;L'!$E$127</definedName>
    <definedName name="QB_ROW_250250" localSheetId="0" hidden="1">'P&amp;L'!$F$121</definedName>
    <definedName name="QB_ROW_251250" localSheetId="0" hidden="1">'P&amp;L'!$F$122</definedName>
    <definedName name="QB_ROW_252250" localSheetId="0" hidden="1">'P&amp;L'!$F$123</definedName>
    <definedName name="QB_ROW_253250" localSheetId="0" hidden="1">'P&amp;L'!$F$100</definedName>
    <definedName name="QB_ROW_256250" localSheetId="0" hidden="1">'P&amp;L'!$F$124</definedName>
    <definedName name="QB_ROW_257250" localSheetId="0" hidden="1">'P&amp;L'!$F$125</definedName>
    <definedName name="QB_ROW_258250" localSheetId="0" hidden="1">'P&amp;L'!$F$126</definedName>
    <definedName name="QB_ROW_26230" localSheetId="1" hidden="1">'Balance Sheet'!$D$5</definedName>
    <definedName name="QB_ROW_301" localSheetId="1" hidden="1">'Balance Sheet'!$A$9</definedName>
    <definedName name="QB_ROW_30250" localSheetId="0" hidden="1">'P&amp;L'!$F$84</definedName>
    <definedName name="QB_ROW_32250" localSheetId="0" hidden="1">'P&amp;L'!$F$23</definedName>
    <definedName name="QB_ROW_33040" localSheetId="0" hidden="1">'P&amp;L'!$E$107</definedName>
    <definedName name="QB_ROW_33340" localSheetId="0" hidden="1">'P&amp;L'!$E$113</definedName>
    <definedName name="QB_ROW_45250" localSheetId="0" hidden="1">'P&amp;L'!$F$46</definedName>
    <definedName name="QB_ROW_46250" localSheetId="0" hidden="1">'P&amp;L'!$F$47</definedName>
    <definedName name="QB_ROW_47250" localSheetId="0" hidden="1">'P&amp;L'!$F$50</definedName>
    <definedName name="QB_ROW_49250" localSheetId="0" hidden="1">'P&amp;L'!$F$111</definedName>
    <definedName name="QB_ROW_53250" localSheetId="0" hidden="1">'P&amp;L'!$F$85</definedName>
    <definedName name="QB_ROW_64250" localSheetId="0" hidden="1">'P&amp;L'!$F$20</definedName>
    <definedName name="QB_ROW_71250" localSheetId="0" hidden="1">'P&amp;L'!$F$6</definedName>
    <definedName name="QB_ROW_72040" localSheetId="0" hidden="1">'P&amp;L'!$E$11</definedName>
    <definedName name="QB_ROW_72340" localSheetId="0" hidden="1">'P&amp;L'!$E$13</definedName>
    <definedName name="QB_ROW_7301" localSheetId="1" hidden="1">'Balance Sheet'!$A$10</definedName>
    <definedName name="QB_ROW_73250" localSheetId="0" hidden="1">'P&amp;L'!$F$60</definedName>
    <definedName name="QB_ROW_74040" localSheetId="0" hidden="1">'P&amp;L'!$E$25</definedName>
    <definedName name="QB_ROW_74340" localSheetId="0" hidden="1">'P&amp;L'!$E$27</definedName>
    <definedName name="QB_ROW_78250" localSheetId="0" hidden="1">'P&amp;L'!$F$48</definedName>
    <definedName name="QB_ROW_79250" localSheetId="0" hidden="1">'P&amp;L'!$F$49</definedName>
    <definedName name="QB_ROW_80250" localSheetId="0" hidden="1">'P&amp;L'!$F$51</definedName>
    <definedName name="QB_ROW_81250" localSheetId="0" hidden="1">'P&amp;L'!$F$61</definedName>
    <definedName name="QB_ROW_86321" localSheetId="0" hidden="1">'P&amp;L'!$C$37</definedName>
    <definedName name="QB_ROW_87250" localSheetId="0" hidden="1">'P&amp;L'!$F$30</definedName>
    <definedName name="QB_ROW_88250" localSheetId="0" hidden="1">'P&amp;L'!$F$26</definedName>
    <definedName name="QB_ROW_89250" localSheetId="0" hidden="1">'P&amp;L'!$F$31</definedName>
    <definedName name="QB_ROW_90250" localSheetId="0" hidden="1">'P&amp;L'!$F$16</definedName>
    <definedName name="QB_ROW_92250" localSheetId="0" hidden="1">'P&amp;L'!$F$34</definedName>
    <definedName name="QB_ROW_93250" localSheetId="0" hidden="1">'P&amp;L'!$F$29</definedName>
    <definedName name="QB_ROW_97250" localSheetId="0" hidden="1">'P&amp;L'!$F$8</definedName>
    <definedName name="QB_ROW_98250" localSheetId="0" hidden="1">'P&amp;L'!$F$112</definedName>
    <definedName name="QBCANSUPPORTUPDATE" localSheetId="1">TRUE</definedName>
    <definedName name="QBCANSUPPORTUPDATE" localSheetId="0">TRUE</definedName>
    <definedName name="QBCOMPANYFILENAME" localSheetId="1">"C:\Users\Francine\Desktop\CCAPA\CCAPA.QBW"</definedName>
    <definedName name="QBCOMPANYFILENAME" localSheetId="0">"C:\Users\Francine\Desktop\CCAPA\CCAPA.QBW"</definedName>
    <definedName name="QBENDDATE" localSheetId="1">20150831</definedName>
    <definedName name="QBENDDATE" localSheetId="0">20150831</definedName>
    <definedName name="QBHEADERSONSCREEN" localSheetId="1">FALSE</definedName>
    <definedName name="QBHEADERSONSCREEN" localSheetId="0">FALSE</definedName>
    <definedName name="QBMETADATASIZE" localSheetId="1">5900</definedName>
    <definedName name="QBMETADATASIZE" localSheetId="0">6288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"f866bd41d4a749658628fd328ecbc693"</definedName>
    <definedName name="QBREPORTCOMPANYID" localSheetId="0">"f866bd41d4a749658628fd328ecbc693"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TRUE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288</definedName>
    <definedName name="QBROWHEADERS" localSheetId="1">4</definedName>
    <definedName name="QBROWHEADERS" localSheetId="0">6</definedName>
    <definedName name="QBSTARTDATE" localSheetId="1">20150831</definedName>
    <definedName name="QBSTARTDATE" localSheetId="0">20150101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 s="1"/>
  <c r="E7" i="2"/>
  <c r="J127" i="1" l="1"/>
  <c r="H127" i="1"/>
  <c r="I127" i="1" s="1"/>
  <c r="G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19" i="1"/>
  <c r="H119" i="1"/>
  <c r="I119" i="1" s="1"/>
  <c r="G119" i="1"/>
  <c r="J118" i="1"/>
  <c r="I118" i="1"/>
  <c r="H116" i="1"/>
  <c r="J116" i="1" s="1"/>
  <c r="G116" i="1"/>
  <c r="I116" i="1" s="1"/>
  <c r="J115" i="1"/>
  <c r="I115" i="1"/>
  <c r="H113" i="1"/>
  <c r="J113" i="1" s="1"/>
  <c r="G113" i="1"/>
  <c r="I113" i="1" s="1"/>
  <c r="J112" i="1"/>
  <c r="I112" i="1"/>
  <c r="J111" i="1"/>
  <c r="I111" i="1"/>
  <c r="J110" i="1"/>
  <c r="I110" i="1"/>
  <c r="J109" i="1"/>
  <c r="I109" i="1"/>
  <c r="J108" i="1"/>
  <c r="I108" i="1"/>
  <c r="J106" i="1"/>
  <c r="I106" i="1"/>
  <c r="H106" i="1"/>
  <c r="G106" i="1"/>
  <c r="J105" i="1"/>
  <c r="I105" i="1"/>
  <c r="J104" i="1"/>
  <c r="I104" i="1"/>
  <c r="J103" i="1"/>
  <c r="I103" i="1"/>
  <c r="H101" i="1"/>
  <c r="J101" i="1" s="1"/>
  <c r="G101" i="1"/>
  <c r="I101" i="1" s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0" i="1"/>
  <c r="H90" i="1"/>
  <c r="I90" i="1" s="1"/>
  <c r="G90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H76" i="1"/>
  <c r="J76" i="1" s="1"/>
  <c r="G76" i="1"/>
  <c r="I76" i="1" s="1"/>
  <c r="J75" i="1"/>
  <c r="I75" i="1"/>
  <c r="J74" i="1"/>
  <c r="I74" i="1"/>
  <c r="J73" i="1"/>
  <c r="I73" i="1"/>
  <c r="J72" i="1"/>
  <c r="I72" i="1"/>
  <c r="J71" i="1"/>
  <c r="I71" i="1"/>
  <c r="J70" i="1"/>
  <c r="I70" i="1"/>
  <c r="H68" i="1"/>
  <c r="J68" i="1" s="1"/>
  <c r="G68" i="1"/>
  <c r="I68" i="1" s="1"/>
  <c r="J66" i="1"/>
  <c r="I66" i="1"/>
  <c r="J65" i="1"/>
  <c r="I65" i="1"/>
  <c r="J64" i="1"/>
  <c r="I64" i="1"/>
  <c r="H62" i="1"/>
  <c r="J62" i="1" s="1"/>
  <c r="G62" i="1"/>
  <c r="I62" i="1" s="1"/>
  <c r="J61" i="1"/>
  <c r="I61" i="1"/>
  <c r="J60" i="1"/>
  <c r="I60" i="1"/>
  <c r="J59" i="1"/>
  <c r="I59" i="1"/>
  <c r="J58" i="1"/>
  <c r="I58" i="1"/>
  <c r="J56" i="1"/>
  <c r="H56" i="1"/>
  <c r="I56" i="1" s="1"/>
  <c r="G56" i="1"/>
  <c r="G128" i="1" s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H35" i="1"/>
  <c r="J35" i="1" s="1"/>
  <c r="G35" i="1"/>
  <c r="I35" i="1" s="1"/>
  <c r="J34" i="1"/>
  <c r="I34" i="1"/>
  <c r="H32" i="1"/>
  <c r="J32" i="1" s="1"/>
  <c r="G32" i="1"/>
  <c r="I32" i="1" s="1"/>
  <c r="J31" i="1"/>
  <c r="I31" i="1"/>
  <c r="J30" i="1"/>
  <c r="I30" i="1"/>
  <c r="J29" i="1"/>
  <c r="I29" i="1"/>
  <c r="H27" i="1"/>
  <c r="J27" i="1" s="1"/>
  <c r="G27" i="1"/>
  <c r="I27" i="1" s="1"/>
  <c r="J26" i="1"/>
  <c r="I26" i="1"/>
  <c r="H24" i="1"/>
  <c r="J24" i="1" s="1"/>
  <c r="G24" i="1"/>
  <c r="I24" i="1" s="1"/>
  <c r="J23" i="1"/>
  <c r="I23" i="1"/>
  <c r="J22" i="1"/>
  <c r="I22" i="1"/>
  <c r="J21" i="1"/>
  <c r="I21" i="1"/>
  <c r="J20" i="1"/>
  <c r="I20" i="1"/>
  <c r="J18" i="1"/>
  <c r="H18" i="1"/>
  <c r="I18" i="1" s="1"/>
  <c r="G18" i="1"/>
  <c r="J17" i="1"/>
  <c r="I17" i="1"/>
  <c r="J16" i="1"/>
  <c r="I16" i="1"/>
  <c r="J15" i="1"/>
  <c r="I15" i="1"/>
  <c r="J13" i="1"/>
  <c r="H13" i="1"/>
  <c r="I13" i="1" s="1"/>
  <c r="G13" i="1"/>
  <c r="J12" i="1"/>
  <c r="I12" i="1"/>
  <c r="J10" i="1"/>
  <c r="H10" i="1"/>
  <c r="H36" i="1" s="1"/>
  <c r="G10" i="1"/>
  <c r="G36" i="1" s="1"/>
  <c r="J9" i="1"/>
  <c r="I9" i="1"/>
  <c r="J8" i="1"/>
  <c r="I8" i="1"/>
  <c r="J7" i="1"/>
  <c r="I7" i="1"/>
  <c r="J6" i="1"/>
  <c r="I6" i="1"/>
  <c r="H37" i="1" l="1"/>
  <c r="J36" i="1"/>
  <c r="I36" i="1"/>
  <c r="G37" i="1"/>
  <c r="I10" i="1"/>
  <c r="H128" i="1"/>
  <c r="J128" i="1" s="1"/>
  <c r="I128" i="1" l="1"/>
  <c r="G129" i="1"/>
  <c r="I37" i="1"/>
  <c r="H129" i="1"/>
  <c r="J37" i="1"/>
  <c r="G130" i="1" l="1"/>
  <c r="I129" i="1"/>
  <c r="H130" i="1"/>
  <c r="J130" i="1" s="1"/>
  <c r="J129" i="1"/>
  <c r="I130" i="1" l="1"/>
</calcChain>
</file>

<file path=xl/sharedStrings.xml><?xml version="1.0" encoding="utf-8"?>
<sst xmlns="http://schemas.openxmlformats.org/spreadsheetml/2006/main" count="142" uniqueCount="142">
  <si>
    <t>Jan - Aug 15</t>
  </si>
  <si>
    <t>Budget</t>
  </si>
  <si>
    <t>$ Over Budget</t>
  </si>
  <si>
    <t>Ordinary Income/Expense</t>
  </si>
  <si>
    <t>Income</t>
  </si>
  <si>
    <t>01 · Office Income</t>
  </si>
  <si>
    <t>11 · Interest - Checking</t>
  </si>
  <si>
    <t>12 · Interest - Savings</t>
  </si>
  <si>
    <t>14 · CPF Auction (114)</t>
  </si>
  <si>
    <t>15 · Reimbursed Expense (106)</t>
  </si>
  <si>
    <t>Total 01 · Office Income</t>
  </si>
  <si>
    <t>03 · Policy &amp; Legislation</t>
  </si>
  <si>
    <t>33 · Legislative Publication (303)</t>
  </si>
  <si>
    <t>Total 03 · Policy &amp; Legislation</t>
  </si>
  <si>
    <t>04 · Professional Development</t>
  </si>
  <si>
    <t>40 · AICP Publications (405)</t>
  </si>
  <si>
    <t>41 · Workshop Revenue (401)</t>
  </si>
  <si>
    <t>42 · Webcast Revenue</t>
  </si>
  <si>
    <t>Total 04 · Professional Development</t>
  </si>
  <si>
    <t>05 · Public Information</t>
  </si>
  <si>
    <t>50 · News - Ads</t>
  </si>
  <si>
    <t>51 · News - Calling Card Ads</t>
  </si>
  <si>
    <t>52 · News - Subscriptions</t>
  </si>
  <si>
    <t>53 · Web Ad (513)</t>
  </si>
  <si>
    <t>Total 05 · Public Information</t>
  </si>
  <si>
    <t>06 · Administration</t>
  </si>
  <si>
    <t>62 · Xtra Awards Reimb (602)</t>
  </si>
  <si>
    <t>Total 06 · Administration</t>
  </si>
  <si>
    <t>07 · State/Section</t>
  </si>
  <si>
    <t>70 · Dues - Nat'l Subvention (700)</t>
  </si>
  <si>
    <t>71 · Dues - Chapter-Only (702)</t>
  </si>
  <si>
    <t>72 · Conf Profits (701)</t>
  </si>
  <si>
    <t>Total 07 · State/Section</t>
  </si>
  <si>
    <t>09 · Miscellaneous Revenue</t>
  </si>
  <si>
    <t>93 · Misc Revenue (904)</t>
  </si>
  <si>
    <t>Total 09 · Miscellaneous Revenue</t>
  </si>
  <si>
    <t>Total Income</t>
  </si>
  <si>
    <t>Gross Profit</t>
  </si>
  <si>
    <t>Expense</t>
  </si>
  <si>
    <t>1000 · Office</t>
  </si>
  <si>
    <t>100 · Mgmt Services (SG)</t>
  </si>
  <si>
    <t>101 · Operations - Misc.</t>
  </si>
  <si>
    <t>102 · Bd Mtg Exp/Retreat</t>
  </si>
  <si>
    <t>103 · Insurance Premium (13)</t>
  </si>
  <si>
    <t>104 · Elections</t>
  </si>
  <si>
    <t>106 · Reimbursed Expense (15)</t>
  </si>
  <si>
    <t>107 · Phone/Fax</t>
  </si>
  <si>
    <t>108 · Office Supplies</t>
  </si>
  <si>
    <t>109 · Postage</t>
  </si>
  <si>
    <t>110 · Printing</t>
  </si>
  <si>
    <t>111 · Copies</t>
  </si>
  <si>
    <t>112 · Storage</t>
  </si>
  <si>
    <t>113 · Merchant Credit Card Fee</t>
  </si>
  <si>
    <t>114 · CPF Auction Expense (14)</t>
  </si>
  <si>
    <t>117 · ATEGO Resources</t>
  </si>
  <si>
    <t>118 · New Horizon Enterprise</t>
  </si>
  <si>
    <t>Total 1000 · Office</t>
  </si>
  <si>
    <t>2000 - President</t>
  </si>
  <si>
    <t>200 · President Expense</t>
  </si>
  <si>
    <t>201 · President Travel</t>
  </si>
  <si>
    <t>202 · Pres-Elect/Past President</t>
  </si>
  <si>
    <t>204 · Student Rep Expense</t>
  </si>
  <si>
    <t>Total 2000 - President</t>
  </si>
  <si>
    <t>3000 - Policy &amp; Legislation</t>
  </si>
  <si>
    <t>300 · Lobbying Service</t>
  </si>
  <si>
    <t>302 · Leg Rev Team/VP</t>
  </si>
  <si>
    <t>303 · National Legislative Rep</t>
  </si>
  <si>
    <t>3000 - Policy &amp; Legislation - Other</t>
  </si>
  <si>
    <t>Total 3000 - Policy &amp; Legislation</t>
  </si>
  <si>
    <t>4000 - Professional Development</t>
  </si>
  <si>
    <t>400 · Professional Development OP</t>
  </si>
  <si>
    <t>401 · Workshop Expense (41)</t>
  </si>
  <si>
    <t>402 · Webcast (42)</t>
  </si>
  <si>
    <t>404 · Certification Maintenance Exp</t>
  </si>
  <si>
    <t>405 · AICP Publications (40)</t>
  </si>
  <si>
    <t>4000 - Professional Development - Other</t>
  </si>
  <si>
    <t>Total 4000 - Professional Development</t>
  </si>
  <si>
    <t>5000 - Public Information</t>
  </si>
  <si>
    <t>500 · News &amp; Design Svcs-GranDesigns</t>
  </si>
  <si>
    <t>501 · News-VP OP</t>
  </si>
  <si>
    <t>502 · News Mailing</t>
  </si>
  <si>
    <t>503 · News Production</t>
  </si>
  <si>
    <t>506 · News Mgmt Svcs - NHE</t>
  </si>
  <si>
    <t>507 · News Distribution Svcs -  ATEGO</t>
  </si>
  <si>
    <t>508 · Webmaster - ATEGO</t>
  </si>
  <si>
    <t>509 · Award Prog. Website Update-NHE</t>
  </si>
  <si>
    <t>511 · Directory Maintenance - NHE</t>
  </si>
  <si>
    <t>512 · Website Hosting/Support Svcs-DG</t>
  </si>
  <si>
    <t>513 · Website Redesign - DG</t>
  </si>
  <si>
    <t>5000 - Public Information - Other</t>
  </si>
  <si>
    <t>Total 5000 - Public Information</t>
  </si>
  <si>
    <t>6000 - Administration</t>
  </si>
  <si>
    <t>600 · Admin VP OP</t>
  </si>
  <si>
    <t>601 · Awards</t>
  </si>
  <si>
    <t>602 · Xtra Awards Expenses (62)</t>
  </si>
  <si>
    <t>603 · Accountant/Tax Service</t>
  </si>
  <si>
    <t>606 · Reserves/Savings Contribution</t>
  </si>
  <si>
    <t>609 · UBIT Tax (Fed/State Tax - Ads)</t>
  </si>
  <si>
    <t>610 · Member Financial Support Dues</t>
  </si>
  <si>
    <t>611 · Member Financial Support Conf</t>
  </si>
  <si>
    <t>612 · Annual Report</t>
  </si>
  <si>
    <t>Total 6000 - Administration</t>
  </si>
  <si>
    <t>7000 · Section Subventions</t>
  </si>
  <si>
    <t>700 · Section Dues Rebate (70)</t>
  </si>
  <si>
    <t>701 · Section State Conf Rebate (72)</t>
  </si>
  <si>
    <t>702 · Section CP-Only Rebate (71)</t>
  </si>
  <si>
    <t>Total 7000 · Section Subventions</t>
  </si>
  <si>
    <t>9000 · Other Expenses</t>
  </si>
  <si>
    <t>900 · Chapter Historian</t>
  </si>
  <si>
    <t>901 · Student/CSUN Conf (Scholarship)</t>
  </si>
  <si>
    <t>902 · CSUN Archives</t>
  </si>
  <si>
    <t>904 · Miscellaneous Expense</t>
  </si>
  <si>
    <t>906 · PEN Expenses (96)</t>
  </si>
  <si>
    <t>Total 9000 · Other Expenses</t>
  </si>
  <si>
    <t>10000 · Planning Commissioner</t>
  </si>
  <si>
    <t>10001 · Planning Commission Expense</t>
  </si>
  <si>
    <t>Total 10000 · Planning Commissioner</t>
  </si>
  <si>
    <t>20000 · V.P. Conference</t>
  </si>
  <si>
    <t>20002 · V.P. Conference Expenses</t>
  </si>
  <si>
    <t>Total 20000 · V.P. Conference</t>
  </si>
  <si>
    <t>30000 · V.P. Membership &amp; Marketing</t>
  </si>
  <si>
    <t>3001 · Marketing Director Expense</t>
  </si>
  <si>
    <t>3002 · Membership Inclusion</t>
  </si>
  <si>
    <t>3003 · Young Planners Group</t>
  </si>
  <si>
    <t>3004 · Great Places</t>
  </si>
  <si>
    <t>3005 · University Liaison</t>
  </si>
  <si>
    <t>3006 · PR Program</t>
  </si>
  <si>
    <t>Total 30000 · V.P. Membership &amp; Marketing</t>
  </si>
  <si>
    <t>Total Expense</t>
  </si>
  <si>
    <t>Net Ordinary Income</t>
  </si>
  <si>
    <t>Net Income</t>
  </si>
  <si>
    <t>67% of Budget</t>
  </si>
  <si>
    <t>Aug 31, 15</t>
  </si>
  <si>
    <t>ASSETS</t>
  </si>
  <si>
    <t>Current Assets</t>
  </si>
  <si>
    <t>Checking/Savings</t>
  </si>
  <si>
    <t>American Funds - Class A</t>
  </si>
  <si>
    <t>Checking</t>
  </si>
  <si>
    <t>Total Checking/Savings</t>
  </si>
  <si>
    <t>Total Current Assets</t>
  </si>
  <si>
    <t>TOTAL ASSETS</t>
  </si>
  <si>
    <t>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</si>
</sst>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#%;[Red]\-#,##0.0#%"/>
  </numFmts>
  <fonts count="4" x14ac:knownFonts="1">
    <font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0" fontId="3" fillId="0" borderId="0" xfId="0" applyFont="1"/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561975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561975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19050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19050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31"/>
  <sheetViews>
    <sheetView workbookViewId="0">
      <pane xSplit="6" ySplit="2" topLeftCell="G88" activePane="bottomRight" state="frozenSplit"/>
      <selection pane="topRight" activeCell="G1" sqref="G1"/>
      <selection pane="bottomLeft" activeCell="A3" sqref="A3"/>
      <selection pane="bottomRight" activeCell="A2" sqref="A2:XFD2"/>
    </sheetView>
  </sheetViews>
  <sheetFormatPr defaultRowHeight="15" x14ac:dyDescent="0.25"/>
  <cols>
    <col min="1" max="1" width="0.7109375" style="17" customWidth="1"/>
    <col min="2" max="2" width="1" style="17" customWidth="1"/>
    <col min="3" max="3" width="1.140625" style="17" customWidth="1"/>
    <col min="4" max="4" width="1.28515625" style="17" customWidth="1"/>
    <col min="5" max="5" width="1.140625" style="17" customWidth="1"/>
    <col min="6" max="6" width="43.140625" style="17" customWidth="1"/>
    <col min="7" max="7" width="14.85546875" style="18" bestFit="1" customWidth="1"/>
    <col min="8" max="8" width="10.140625" style="18" bestFit="1" customWidth="1"/>
    <col min="9" max="9" width="10.7109375" style="18" bestFit="1" customWidth="1"/>
    <col min="10" max="10" width="15" style="18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</row>
    <row r="2" spans="1:10" s="21" customFormat="1" ht="33" thickTop="1" thickBot="1" x14ac:dyDescent="0.3">
      <c r="A2" s="19"/>
      <c r="B2" s="19"/>
      <c r="C2" s="19"/>
      <c r="D2" s="19"/>
      <c r="E2" s="19"/>
      <c r="F2" s="19"/>
      <c r="G2" s="20" t="s">
        <v>0</v>
      </c>
      <c r="H2" s="20" t="s">
        <v>1</v>
      </c>
      <c r="I2" s="20" t="s">
        <v>2</v>
      </c>
      <c r="J2" s="20" t="s">
        <v>131</v>
      </c>
    </row>
    <row r="3" spans="1:10" ht="15.75" thickTop="1" x14ac:dyDescent="0.25">
      <c r="A3" s="1"/>
      <c r="B3" s="1" t="s">
        <v>3</v>
      </c>
      <c r="C3" s="1"/>
      <c r="D3" s="1"/>
      <c r="E3" s="1"/>
      <c r="F3" s="1"/>
      <c r="G3" s="3"/>
      <c r="H3" s="3"/>
      <c r="I3" s="3"/>
      <c r="J3" s="5"/>
    </row>
    <row r="4" spans="1:10" x14ac:dyDescent="0.25">
      <c r="A4" s="1"/>
      <c r="B4" s="1"/>
      <c r="C4" s="1"/>
      <c r="D4" s="1" t="s">
        <v>4</v>
      </c>
      <c r="E4" s="1"/>
      <c r="F4" s="1"/>
      <c r="G4" s="3"/>
      <c r="H4" s="3"/>
      <c r="I4" s="3"/>
      <c r="J4" s="5"/>
    </row>
    <row r="5" spans="1:10" x14ac:dyDescent="0.25">
      <c r="A5" s="1"/>
      <c r="B5" s="1"/>
      <c r="C5" s="1"/>
      <c r="D5" s="1"/>
      <c r="E5" s="1" t="s">
        <v>5</v>
      </c>
      <c r="F5" s="1"/>
      <c r="G5" s="3"/>
      <c r="H5" s="3"/>
      <c r="I5" s="3"/>
      <c r="J5" s="5"/>
    </row>
    <row r="6" spans="1:10" x14ac:dyDescent="0.25">
      <c r="A6" s="1"/>
      <c r="B6" s="1"/>
      <c r="C6" s="1"/>
      <c r="D6" s="1"/>
      <c r="E6" s="1"/>
      <c r="F6" s="1" t="s">
        <v>6</v>
      </c>
      <c r="G6" s="3">
        <v>22.25</v>
      </c>
      <c r="H6" s="3">
        <v>100</v>
      </c>
      <c r="I6" s="3">
        <f>ROUND((G6-H6),5)</f>
        <v>-77.75</v>
      </c>
      <c r="J6" s="5">
        <f>ROUND(IF(H6=0, IF(G6=0, 0, 1), G6/H6),5)</f>
        <v>0.2225</v>
      </c>
    </row>
    <row r="7" spans="1:10" x14ac:dyDescent="0.25">
      <c r="A7" s="1"/>
      <c r="B7" s="1"/>
      <c r="C7" s="1"/>
      <c r="D7" s="1"/>
      <c r="E7" s="1"/>
      <c r="F7" s="1" t="s">
        <v>7</v>
      </c>
      <c r="G7" s="3">
        <v>5235.45</v>
      </c>
      <c r="H7" s="3">
        <v>10000</v>
      </c>
      <c r="I7" s="3">
        <f>ROUND((G7-H7),5)</f>
        <v>-4764.55</v>
      </c>
      <c r="J7" s="5">
        <f>ROUND(IF(H7=0, IF(G7=0, 0, 1), G7/H7),5)</f>
        <v>0.52354999999999996</v>
      </c>
    </row>
    <row r="8" spans="1:10" x14ac:dyDescent="0.25">
      <c r="A8" s="1"/>
      <c r="B8" s="1"/>
      <c r="C8" s="1"/>
      <c r="D8" s="1"/>
      <c r="E8" s="1"/>
      <c r="F8" s="1" t="s">
        <v>8</v>
      </c>
      <c r="G8" s="3">
        <v>0</v>
      </c>
      <c r="H8" s="3">
        <v>8000</v>
      </c>
      <c r="I8" s="3">
        <f>ROUND((G8-H8),5)</f>
        <v>-8000</v>
      </c>
      <c r="J8" s="5">
        <f>ROUND(IF(H8=0, IF(G8=0, 0, 1), G8/H8),5)</f>
        <v>0</v>
      </c>
    </row>
    <row r="9" spans="1:10" ht="15.75" thickBot="1" x14ac:dyDescent="0.3">
      <c r="A9" s="1"/>
      <c r="B9" s="1"/>
      <c r="C9" s="1"/>
      <c r="D9" s="1"/>
      <c r="E9" s="1"/>
      <c r="F9" s="1" t="s">
        <v>9</v>
      </c>
      <c r="G9" s="6">
        <v>0</v>
      </c>
      <c r="H9" s="6">
        <v>250</v>
      </c>
      <c r="I9" s="6">
        <f>ROUND((G9-H9),5)</f>
        <v>-250</v>
      </c>
      <c r="J9" s="7">
        <f>ROUND(IF(H9=0, IF(G9=0, 0, 1), G9/H9),5)</f>
        <v>0</v>
      </c>
    </row>
    <row r="10" spans="1:10" x14ac:dyDescent="0.25">
      <c r="A10" s="1"/>
      <c r="B10" s="1"/>
      <c r="C10" s="1"/>
      <c r="D10" s="1"/>
      <c r="E10" s="1" t="s">
        <v>10</v>
      </c>
      <c r="F10" s="1"/>
      <c r="G10" s="3">
        <f>ROUND(SUM(G5:G9),5)</f>
        <v>5257.7</v>
      </c>
      <c r="H10" s="3">
        <f>ROUND(SUM(H5:H9),5)</f>
        <v>18350</v>
      </c>
      <c r="I10" s="3">
        <f>ROUND((G10-H10),5)</f>
        <v>-13092.3</v>
      </c>
      <c r="J10" s="5">
        <f>ROUND(IF(H10=0, IF(G10=0, 0, 1), G10/H10),5)</f>
        <v>0.28652</v>
      </c>
    </row>
    <row r="11" spans="1:10" x14ac:dyDescent="0.25">
      <c r="A11" s="1"/>
      <c r="B11" s="1"/>
      <c r="C11" s="1"/>
      <c r="D11" s="1"/>
      <c r="E11" s="1" t="s">
        <v>11</v>
      </c>
      <c r="F11" s="1"/>
      <c r="G11" s="3"/>
      <c r="H11" s="3"/>
      <c r="I11" s="3"/>
      <c r="J11" s="5"/>
    </row>
    <row r="12" spans="1:10" ht="15.75" thickBot="1" x14ac:dyDescent="0.3">
      <c r="A12" s="1"/>
      <c r="B12" s="1"/>
      <c r="C12" s="1"/>
      <c r="D12" s="1"/>
      <c r="E12" s="1"/>
      <c r="F12" s="1" t="s">
        <v>12</v>
      </c>
      <c r="G12" s="6">
        <v>0</v>
      </c>
      <c r="H12" s="6">
        <v>0</v>
      </c>
      <c r="I12" s="6">
        <f>ROUND((G12-H12),5)</f>
        <v>0</v>
      </c>
      <c r="J12" s="7">
        <f>ROUND(IF(H12=0, IF(G12=0, 0, 1), G12/H12),5)</f>
        <v>0</v>
      </c>
    </row>
    <row r="13" spans="1:10" x14ac:dyDescent="0.25">
      <c r="A13" s="1"/>
      <c r="B13" s="1"/>
      <c r="C13" s="1"/>
      <c r="D13" s="1"/>
      <c r="E13" s="1" t="s">
        <v>13</v>
      </c>
      <c r="F13" s="1"/>
      <c r="G13" s="3">
        <f>ROUND(SUM(G11:G12),5)</f>
        <v>0</v>
      </c>
      <c r="H13" s="3">
        <f>ROUND(SUM(H11:H12),5)</f>
        <v>0</v>
      </c>
      <c r="I13" s="3">
        <f>ROUND((G13-H13),5)</f>
        <v>0</v>
      </c>
      <c r="J13" s="5">
        <f>ROUND(IF(H13=0, IF(G13=0, 0, 1), G13/H13),5)</f>
        <v>0</v>
      </c>
    </row>
    <row r="14" spans="1:10" x14ac:dyDescent="0.25">
      <c r="A14" s="1"/>
      <c r="B14" s="1"/>
      <c r="C14" s="1"/>
      <c r="D14" s="1"/>
      <c r="E14" s="1" t="s">
        <v>14</v>
      </c>
      <c r="F14" s="1"/>
      <c r="G14" s="3"/>
      <c r="H14" s="3"/>
      <c r="I14" s="3"/>
      <c r="J14" s="5"/>
    </row>
    <row r="15" spans="1:10" x14ac:dyDescent="0.25">
      <c r="A15" s="1"/>
      <c r="B15" s="1"/>
      <c r="C15" s="1"/>
      <c r="D15" s="1"/>
      <c r="E15" s="1"/>
      <c r="F15" s="1" t="s">
        <v>15</v>
      </c>
      <c r="G15" s="3">
        <v>135</v>
      </c>
      <c r="H15" s="3">
        <v>500</v>
      </c>
      <c r="I15" s="3">
        <f>ROUND((G15-H15),5)</f>
        <v>-365</v>
      </c>
      <c r="J15" s="5">
        <f>ROUND(IF(H15=0, IF(G15=0, 0, 1), G15/H15),5)</f>
        <v>0.27</v>
      </c>
    </row>
    <row r="16" spans="1:10" x14ac:dyDescent="0.25">
      <c r="A16" s="1"/>
      <c r="B16" s="1"/>
      <c r="C16" s="1"/>
      <c r="D16" s="1"/>
      <c r="E16" s="1"/>
      <c r="F16" s="1" t="s">
        <v>16</v>
      </c>
      <c r="G16" s="3">
        <v>0</v>
      </c>
      <c r="H16" s="3">
        <v>0</v>
      </c>
      <c r="I16" s="3">
        <f>ROUND((G16-H16),5)</f>
        <v>0</v>
      </c>
      <c r="J16" s="5">
        <f>ROUND(IF(H16=0, IF(G16=0, 0, 1), G16/H16),5)</f>
        <v>0</v>
      </c>
    </row>
    <row r="17" spans="1:10" ht="15.75" thickBot="1" x14ac:dyDescent="0.3">
      <c r="A17" s="1"/>
      <c r="B17" s="1"/>
      <c r="C17" s="1"/>
      <c r="D17" s="1"/>
      <c r="E17" s="1"/>
      <c r="F17" s="1" t="s">
        <v>17</v>
      </c>
      <c r="G17" s="6">
        <v>390</v>
      </c>
      <c r="H17" s="6">
        <v>5000</v>
      </c>
      <c r="I17" s="6">
        <f>ROUND((G17-H17),5)</f>
        <v>-4610</v>
      </c>
      <c r="J17" s="7">
        <f>ROUND(IF(H17=0, IF(G17=0, 0, 1), G17/H17),5)</f>
        <v>7.8E-2</v>
      </c>
    </row>
    <row r="18" spans="1:10" x14ac:dyDescent="0.25">
      <c r="A18" s="1"/>
      <c r="B18" s="1"/>
      <c r="C18" s="1"/>
      <c r="D18" s="1"/>
      <c r="E18" s="1" t="s">
        <v>18</v>
      </c>
      <c r="F18" s="1"/>
      <c r="G18" s="3">
        <f>ROUND(SUM(G14:G17),5)</f>
        <v>525</v>
      </c>
      <c r="H18" s="3">
        <f>ROUND(SUM(H14:H17),5)</f>
        <v>5500</v>
      </c>
      <c r="I18" s="3">
        <f>ROUND((G18-H18),5)</f>
        <v>-4975</v>
      </c>
      <c r="J18" s="5">
        <f>ROUND(IF(H18=0, IF(G18=0, 0, 1), G18/H18),5)</f>
        <v>9.5449999999999993E-2</v>
      </c>
    </row>
    <row r="19" spans="1:10" x14ac:dyDescent="0.25">
      <c r="A19" s="1"/>
      <c r="B19" s="1"/>
      <c r="C19" s="1"/>
      <c r="D19" s="1"/>
      <c r="E19" s="1" t="s">
        <v>19</v>
      </c>
      <c r="F19" s="1"/>
      <c r="G19" s="3"/>
      <c r="H19" s="3"/>
      <c r="I19" s="3"/>
      <c r="J19" s="5"/>
    </row>
    <row r="20" spans="1:10" x14ac:dyDescent="0.25">
      <c r="A20" s="1"/>
      <c r="B20" s="1"/>
      <c r="C20" s="1"/>
      <c r="D20" s="1"/>
      <c r="E20" s="1"/>
      <c r="F20" s="1" t="s">
        <v>20</v>
      </c>
      <c r="G20" s="3">
        <v>0</v>
      </c>
      <c r="H20" s="3">
        <v>500</v>
      </c>
      <c r="I20" s="3">
        <f>ROUND((G20-H20),5)</f>
        <v>-500</v>
      </c>
      <c r="J20" s="5">
        <f>ROUND(IF(H20=0, IF(G20=0, 0, 1), G20/H20),5)</f>
        <v>0</v>
      </c>
    </row>
    <row r="21" spans="1:10" x14ac:dyDescent="0.25">
      <c r="A21" s="1"/>
      <c r="B21" s="1"/>
      <c r="C21" s="1"/>
      <c r="D21" s="1"/>
      <c r="E21" s="1"/>
      <c r="F21" s="1" t="s">
        <v>21</v>
      </c>
      <c r="G21" s="3">
        <v>2500</v>
      </c>
      <c r="H21" s="3">
        <v>9000</v>
      </c>
      <c r="I21" s="3">
        <f>ROUND((G21-H21),5)</f>
        <v>-6500</v>
      </c>
      <c r="J21" s="5">
        <f>ROUND(IF(H21=0, IF(G21=0, 0, 1), G21/H21),5)</f>
        <v>0.27778000000000003</v>
      </c>
    </row>
    <row r="22" spans="1:10" x14ac:dyDescent="0.25">
      <c r="A22" s="1"/>
      <c r="B22" s="1"/>
      <c r="C22" s="1"/>
      <c r="D22" s="1"/>
      <c r="E22" s="1"/>
      <c r="F22" s="1" t="s">
        <v>22</v>
      </c>
      <c r="G22" s="3">
        <v>33</v>
      </c>
      <c r="H22" s="3">
        <v>0</v>
      </c>
      <c r="I22" s="3">
        <f>ROUND((G22-H22),5)</f>
        <v>33</v>
      </c>
      <c r="J22" s="5">
        <f>ROUND(IF(H22=0, IF(G22=0, 0, 1), G22/H22),5)</f>
        <v>1</v>
      </c>
    </row>
    <row r="23" spans="1:10" ht="15.75" thickBot="1" x14ac:dyDescent="0.3">
      <c r="A23" s="1"/>
      <c r="B23" s="1"/>
      <c r="C23" s="1"/>
      <c r="D23" s="1"/>
      <c r="E23" s="1"/>
      <c r="F23" s="1" t="s">
        <v>23</v>
      </c>
      <c r="G23" s="6">
        <v>24499</v>
      </c>
      <c r="H23" s="6">
        <v>25000</v>
      </c>
      <c r="I23" s="6">
        <f>ROUND((G23-H23),5)</f>
        <v>-501</v>
      </c>
      <c r="J23" s="7">
        <f>ROUND(IF(H23=0, IF(G23=0, 0, 1), G23/H23),5)</f>
        <v>0.97996000000000005</v>
      </c>
    </row>
    <row r="24" spans="1:10" x14ac:dyDescent="0.25">
      <c r="A24" s="1"/>
      <c r="B24" s="1"/>
      <c r="C24" s="1"/>
      <c r="D24" s="1"/>
      <c r="E24" s="1" t="s">
        <v>24</v>
      </c>
      <c r="F24" s="1"/>
      <c r="G24" s="3">
        <f>ROUND(SUM(G19:G23),5)</f>
        <v>27032</v>
      </c>
      <c r="H24" s="3">
        <f>ROUND(SUM(H19:H23),5)</f>
        <v>34500</v>
      </c>
      <c r="I24" s="3">
        <f>ROUND((G24-H24),5)</f>
        <v>-7468</v>
      </c>
      <c r="J24" s="5">
        <f>ROUND(IF(H24=0, IF(G24=0, 0, 1), G24/H24),5)</f>
        <v>0.78354000000000001</v>
      </c>
    </row>
    <row r="25" spans="1:10" x14ac:dyDescent="0.25">
      <c r="A25" s="1"/>
      <c r="B25" s="1"/>
      <c r="C25" s="1"/>
      <c r="D25" s="1"/>
      <c r="E25" s="1" t="s">
        <v>25</v>
      </c>
      <c r="F25" s="1"/>
      <c r="G25" s="3"/>
      <c r="H25" s="3"/>
      <c r="I25" s="3"/>
      <c r="J25" s="5"/>
    </row>
    <row r="26" spans="1:10" ht="15.75" thickBot="1" x14ac:dyDescent="0.3">
      <c r="A26" s="1"/>
      <c r="B26" s="1"/>
      <c r="C26" s="1"/>
      <c r="D26" s="1"/>
      <c r="E26" s="1"/>
      <c r="F26" s="1" t="s">
        <v>26</v>
      </c>
      <c r="G26" s="6">
        <v>380</v>
      </c>
      <c r="H26" s="6">
        <v>800</v>
      </c>
      <c r="I26" s="6">
        <f>ROUND((G26-H26),5)</f>
        <v>-420</v>
      </c>
      <c r="J26" s="7">
        <f>ROUND(IF(H26=0, IF(G26=0, 0, 1), G26/H26),5)</f>
        <v>0.47499999999999998</v>
      </c>
    </row>
    <row r="27" spans="1:10" x14ac:dyDescent="0.25">
      <c r="A27" s="1"/>
      <c r="B27" s="1"/>
      <c r="C27" s="1"/>
      <c r="D27" s="1"/>
      <c r="E27" s="1" t="s">
        <v>27</v>
      </c>
      <c r="F27" s="1"/>
      <c r="G27" s="3">
        <f>ROUND(SUM(G25:G26),5)</f>
        <v>380</v>
      </c>
      <c r="H27" s="3">
        <f>ROUND(SUM(H25:H26),5)</f>
        <v>800</v>
      </c>
      <c r="I27" s="3">
        <f>ROUND((G27-H27),5)</f>
        <v>-420</v>
      </c>
      <c r="J27" s="5">
        <f>ROUND(IF(H27=0, IF(G27=0, 0, 1), G27/H27),5)</f>
        <v>0.47499999999999998</v>
      </c>
    </row>
    <row r="28" spans="1:10" x14ac:dyDescent="0.25">
      <c r="A28" s="1"/>
      <c r="B28" s="1"/>
      <c r="C28" s="1"/>
      <c r="D28" s="1"/>
      <c r="E28" s="1" t="s">
        <v>28</v>
      </c>
      <c r="F28" s="1"/>
      <c r="G28" s="3"/>
      <c r="H28" s="3"/>
      <c r="I28" s="3"/>
      <c r="J28" s="5"/>
    </row>
    <row r="29" spans="1:10" x14ac:dyDescent="0.25">
      <c r="A29" s="1"/>
      <c r="B29" s="1"/>
      <c r="C29" s="1"/>
      <c r="D29" s="1"/>
      <c r="E29" s="1"/>
      <c r="F29" s="1" t="s">
        <v>29</v>
      </c>
      <c r="G29" s="3">
        <v>240904.4</v>
      </c>
      <c r="H29" s="3">
        <v>350000</v>
      </c>
      <c r="I29" s="3">
        <f>ROUND((G29-H29),5)</f>
        <v>-109095.6</v>
      </c>
      <c r="J29" s="5">
        <f>ROUND(IF(H29=0, IF(G29=0, 0, 1), G29/H29),5)</f>
        <v>0.68830000000000002</v>
      </c>
    </row>
    <row r="30" spans="1:10" x14ac:dyDescent="0.25">
      <c r="A30" s="1"/>
      <c r="B30" s="1"/>
      <c r="C30" s="1"/>
      <c r="D30" s="1"/>
      <c r="E30" s="1"/>
      <c r="F30" s="1" t="s">
        <v>30</v>
      </c>
      <c r="G30" s="3">
        <v>8625</v>
      </c>
      <c r="H30" s="3">
        <v>8500</v>
      </c>
      <c r="I30" s="3">
        <f>ROUND((G30-H30),5)</f>
        <v>125</v>
      </c>
      <c r="J30" s="5">
        <f>ROUND(IF(H30=0, IF(G30=0, 0, 1), G30/H30),5)</f>
        <v>1.01471</v>
      </c>
    </row>
    <row r="31" spans="1:10" ht="15.75" thickBot="1" x14ac:dyDescent="0.3">
      <c r="A31" s="1"/>
      <c r="B31" s="1"/>
      <c r="C31" s="1"/>
      <c r="D31" s="1"/>
      <c r="E31" s="1"/>
      <c r="F31" s="1" t="s">
        <v>31</v>
      </c>
      <c r="G31" s="6">
        <v>38763.18</v>
      </c>
      <c r="H31" s="6">
        <v>107000</v>
      </c>
      <c r="I31" s="6">
        <f>ROUND((G31-H31),5)</f>
        <v>-68236.820000000007</v>
      </c>
      <c r="J31" s="7">
        <f>ROUND(IF(H31=0, IF(G31=0, 0, 1), G31/H31),5)</f>
        <v>0.36226999999999998</v>
      </c>
    </row>
    <row r="32" spans="1:10" x14ac:dyDescent="0.25">
      <c r="A32" s="1"/>
      <c r="B32" s="1"/>
      <c r="C32" s="1"/>
      <c r="D32" s="1"/>
      <c r="E32" s="1" t="s">
        <v>32</v>
      </c>
      <c r="F32" s="1"/>
      <c r="G32" s="3">
        <f>ROUND(SUM(G28:G31),5)</f>
        <v>288292.58</v>
      </c>
      <c r="H32" s="3">
        <f>ROUND(SUM(H28:H31),5)</f>
        <v>465500</v>
      </c>
      <c r="I32" s="3">
        <f>ROUND((G32-H32),5)</f>
        <v>-177207.42</v>
      </c>
      <c r="J32" s="5">
        <f>ROUND(IF(H32=0, IF(G32=0, 0, 1), G32/H32),5)</f>
        <v>0.61931999999999998</v>
      </c>
    </row>
    <row r="33" spans="1:10" x14ac:dyDescent="0.25">
      <c r="A33" s="1"/>
      <c r="B33" s="1"/>
      <c r="C33" s="1"/>
      <c r="D33" s="1"/>
      <c r="E33" s="1" t="s">
        <v>33</v>
      </c>
      <c r="F33" s="1"/>
      <c r="G33" s="3"/>
      <c r="H33" s="3"/>
      <c r="I33" s="3"/>
      <c r="J33" s="5"/>
    </row>
    <row r="34" spans="1:10" ht="15.75" thickBot="1" x14ac:dyDescent="0.3">
      <c r="A34" s="1"/>
      <c r="B34" s="1"/>
      <c r="C34" s="1"/>
      <c r="D34" s="1"/>
      <c r="E34" s="1"/>
      <c r="F34" s="1" t="s">
        <v>34</v>
      </c>
      <c r="G34" s="8">
        <v>706.08</v>
      </c>
      <c r="H34" s="8">
        <v>2000</v>
      </c>
      <c r="I34" s="8">
        <f>ROUND((G34-H34),5)</f>
        <v>-1293.92</v>
      </c>
      <c r="J34" s="9">
        <f>ROUND(IF(H34=0, IF(G34=0, 0, 1), G34/H34),5)</f>
        <v>0.35304000000000002</v>
      </c>
    </row>
    <row r="35" spans="1:10" ht="15.75" thickBot="1" x14ac:dyDescent="0.3">
      <c r="A35" s="1"/>
      <c r="B35" s="1"/>
      <c r="C35" s="1"/>
      <c r="D35" s="1"/>
      <c r="E35" s="1" t="s">
        <v>35</v>
      </c>
      <c r="F35" s="1"/>
      <c r="G35" s="10">
        <f>ROUND(SUM(G33:G34),5)</f>
        <v>706.08</v>
      </c>
      <c r="H35" s="10">
        <f>ROUND(SUM(H33:H34),5)</f>
        <v>2000</v>
      </c>
      <c r="I35" s="10">
        <f>ROUND((G35-H35),5)</f>
        <v>-1293.92</v>
      </c>
      <c r="J35" s="11">
        <f>ROUND(IF(H35=0, IF(G35=0, 0, 1), G35/H35),5)</f>
        <v>0.35304000000000002</v>
      </c>
    </row>
    <row r="36" spans="1:10" ht="15.75" thickBot="1" x14ac:dyDescent="0.3">
      <c r="A36" s="1"/>
      <c r="B36" s="1"/>
      <c r="C36" s="1"/>
      <c r="D36" s="1" t="s">
        <v>36</v>
      </c>
      <c r="E36" s="1"/>
      <c r="F36" s="1"/>
      <c r="G36" s="12">
        <f>ROUND(G4+G10+G13+G18+G24+G27+G32+G35,5)</f>
        <v>322193.36</v>
      </c>
      <c r="H36" s="12">
        <f>ROUND(H4+H10+H13+H18+H24+H27+H32+H35,5)</f>
        <v>526650</v>
      </c>
      <c r="I36" s="12">
        <f>ROUND((G36-H36),5)</f>
        <v>-204456.64</v>
      </c>
      <c r="J36" s="13">
        <f>ROUND(IF(H36=0, IF(G36=0, 0, 1), G36/H36),5)</f>
        <v>0.61177999999999999</v>
      </c>
    </row>
    <row r="37" spans="1:10" x14ac:dyDescent="0.25">
      <c r="A37" s="1"/>
      <c r="B37" s="1"/>
      <c r="C37" s="1" t="s">
        <v>37</v>
      </c>
      <c r="D37" s="1"/>
      <c r="E37" s="1"/>
      <c r="F37" s="1"/>
      <c r="G37" s="3">
        <f>G36</f>
        <v>322193.36</v>
      </c>
      <c r="H37" s="3">
        <f>H36</f>
        <v>526650</v>
      </c>
      <c r="I37" s="3">
        <f>ROUND((G37-H37),5)</f>
        <v>-204456.64</v>
      </c>
      <c r="J37" s="5">
        <f>ROUND(IF(H37=0, IF(G37=0, 0, 1), G37/H37),5)</f>
        <v>0.61177999999999999</v>
      </c>
    </row>
    <row r="38" spans="1:10" x14ac:dyDescent="0.25">
      <c r="A38" s="1"/>
      <c r="B38" s="1"/>
      <c r="C38" s="1"/>
      <c r="D38" s="1" t="s">
        <v>38</v>
      </c>
      <c r="E38" s="1"/>
      <c r="F38" s="1"/>
      <c r="G38" s="3"/>
      <c r="H38" s="3"/>
      <c r="I38" s="3"/>
      <c r="J38" s="5"/>
    </row>
    <row r="39" spans="1:10" x14ac:dyDescent="0.25">
      <c r="A39" s="1"/>
      <c r="B39" s="1"/>
      <c r="C39" s="1"/>
      <c r="D39" s="1"/>
      <c r="E39" s="1" t="s">
        <v>39</v>
      </c>
      <c r="F39" s="1"/>
      <c r="G39" s="3"/>
      <c r="H39" s="3"/>
      <c r="I39" s="3"/>
      <c r="J39" s="5"/>
    </row>
    <row r="40" spans="1:10" x14ac:dyDescent="0.25">
      <c r="A40" s="1"/>
      <c r="B40" s="1"/>
      <c r="C40" s="1"/>
      <c r="D40" s="1"/>
      <c r="E40" s="1"/>
      <c r="F40" s="1" t="s">
        <v>40</v>
      </c>
      <c r="G40" s="3">
        <v>39004</v>
      </c>
      <c r="H40" s="3">
        <v>60000</v>
      </c>
      <c r="I40" s="3">
        <f t="shared" ref="I40:I56" si="0">ROUND((G40-H40),5)</f>
        <v>-20996</v>
      </c>
      <c r="J40" s="5">
        <f t="shared" ref="J40:J56" si="1">ROUND(IF(H40=0, IF(G40=0, 0, 1), G40/H40),5)</f>
        <v>0.65007000000000004</v>
      </c>
    </row>
    <row r="41" spans="1:10" x14ac:dyDescent="0.25">
      <c r="A41" s="1"/>
      <c r="B41" s="1"/>
      <c r="C41" s="1"/>
      <c r="D41" s="1"/>
      <c r="E41" s="1"/>
      <c r="F41" s="1" t="s">
        <v>41</v>
      </c>
      <c r="G41" s="3">
        <v>0</v>
      </c>
      <c r="H41" s="3">
        <v>500</v>
      </c>
      <c r="I41" s="3">
        <f t="shared" si="0"/>
        <v>-500</v>
      </c>
      <c r="J41" s="5">
        <f t="shared" si="1"/>
        <v>0</v>
      </c>
    </row>
    <row r="42" spans="1:10" x14ac:dyDescent="0.25">
      <c r="A42" s="1"/>
      <c r="B42" s="1"/>
      <c r="C42" s="1"/>
      <c r="D42" s="1"/>
      <c r="E42" s="1"/>
      <c r="F42" s="1" t="s">
        <v>42</v>
      </c>
      <c r="G42" s="3">
        <v>8727.49</v>
      </c>
      <c r="H42" s="3">
        <v>20000</v>
      </c>
      <c r="I42" s="3">
        <f t="shared" si="0"/>
        <v>-11272.51</v>
      </c>
      <c r="J42" s="5">
        <f t="shared" si="1"/>
        <v>0.43636999999999998</v>
      </c>
    </row>
    <row r="43" spans="1:10" x14ac:dyDescent="0.25">
      <c r="A43" s="1"/>
      <c r="B43" s="1"/>
      <c r="C43" s="1"/>
      <c r="D43" s="1"/>
      <c r="E43" s="1"/>
      <c r="F43" s="1" t="s">
        <v>43</v>
      </c>
      <c r="G43" s="3">
        <v>2373.61</v>
      </c>
      <c r="H43" s="3">
        <v>3000</v>
      </c>
      <c r="I43" s="3">
        <f t="shared" si="0"/>
        <v>-626.39</v>
      </c>
      <c r="J43" s="5">
        <f t="shared" si="1"/>
        <v>0.79120000000000001</v>
      </c>
    </row>
    <row r="44" spans="1:10" x14ac:dyDescent="0.25">
      <c r="A44" s="1"/>
      <c r="B44" s="1"/>
      <c r="C44" s="1"/>
      <c r="D44" s="1"/>
      <c r="E44" s="1"/>
      <c r="F44" s="1" t="s">
        <v>44</v>
      </c>
      <c r="G44" s="3">
        <v>0</v>
      </c>
      <c r="H44" s="3">
        <v>200</v>
      </c>
      <c r="I44" s="3">
        <f t="shared" si="0"/>
        <v>-200</v>
      </c>
      <c r="J44" s="5">
        <f t="shared" si="1"/>
        <v>0</v>
      </c>
    </row>
    <row r="45" spans="1:10" x14ac:dyDescent="0.25">
      <c r="A45" s="1"/>
      <c r="B45" s="1"/>
      <c r="C45" s="1"/>
      <c r="D45" s="1"/>
      <c r="E45" s="1"/>
      <c r="F45" s="1" t="s">
        <v>45</v>
      </c>
      <c r="G45" s="3">
        <v>3843.13</v>
      </c>
      <c r="H45" s="3">
        <v>500</v>
      </c>
      <c r="I45" s="3">
        <f t="shared" si="0"/>
        <v>3343.13</v>
      </c>
      <c r="J45" s="5">
        <f t="shared" si="1"/>
        <v>7.6862599999999999</v>
      </c>
    </row>
    <row r="46" spans="1:10" x14ac:dyDescent="0.25">
      <c r="A46" s="1"/>
      <c r="B46" s="1"/>
      <c r="C46" s="1"/>
      <c r="D46" s="1"/>
      <c r="E46" s="1"/>
      <c r="F46" s="1" t="s">
        <v>46</v>
      </c>
      <c r="G46" s="3">
        <v>2176.5300000000002</v>
      </c>
      <c r="H46" s="3">
        <v>1200</v>
      </c>
      <c r="I46" s="3">
        <f t="shared" si="0"/>
        <v>976.53</v>
      </c>
      <c r="J46" s="5">
        <f t="shared" si="1"/>
        <v>1.8137799999999999</v>
      </c>
    </row>
    <row r="47" spans="1:10" x14ac:dyDescent="0.25">
      <c r="A47" s="1"/>
      <c r="B47" s="1"/>
      <c r="C47" s="1"/>
      <c r="D47" s="1"/>
      <c r="E47" s="1"/>
      <c r="F47" s="1" t="s">
        <v>47</v>
      </c>
      <c r="G47" s="3">
        <v>1174.17</v>
      </c>
      <c r="H47" s="3">
        <v>2000</v>
      </c>
      <c r="I47" s="3">
        <f t="shared" si="0"/>
        <v>-825.83</v>
      </c>
      <c r="J47" s="5">
        <f t="shared" si="1"/>
        <v>0.58709</v>
      </c>
    </row>
    <row r="48" spans="1:10" x14ac:dyDescent="0.25">
      <c r="A48" s="1"/>
      <c r="B48" s="1"/>
      <c r="C48" s="1"/>
      <c r="D48" s="1"/>
      <c r="E48" s="1"/>
      <c r="F48" s="1" t="s">
        <v>48</v>
      </c>
      <c r="G48" s="3">
        <v>173.11</v>
      </c>
      <c r="H48" s="3">
        <v>900</v>
      </c>
      <c r="I48" s="3">
        <f t="shared" si="0"/>
        <v>-726.89</v>
      </c>
      <c r="J48" s="5">
        <f t="shared" si="1"/>
        <v>0.19234000000000001</v>
      </c>
    </row>
    <row r="49" spans="1:10" x14ac:dyDescent="0.25">
      <c r="A49" s="1"/>
      <c r="B49" s="1"/>
      <c r="C49" s="1"/>
      <c r="D49" s="1"/>
      <c r="E49" s="1"/>
      <c r="F49" s="1" t="s">
        <v>49</v>
      </c>
      <c r="G49" s="3">
        <v>0</v>
      </c>
      <c r="H49" s="3">
        <v>500</v>
      </c>
      <c r="I49" s="3">
        <f t="shared" si="0"/>
        <v>-500</v>
      </c>
      <c r="J49" s="5">
        <f t="shared" si="1"/>
        <v>0</v>
      </c>
    </row>
    <row r="50" spans="1:10" x14ac:dyDescent="0.25">
      <c r="A50" s="1"/>
      <c r="B50" s="1"/>
      <c r="C50" s="1"/>
      <c r="D50" s="1"/>
      <c r="E50" s="1"/>
      <c r="F50" s="1" t="s">
        <v>50</v>
      </c>
      <c r="G50" s="3">
        <v>0</v>
      </c>
      <c r="H50" s="3">
        <v>400</v>
      </c>
      <c r="I50" s="3">
        <f t="shared" si="0"/>
        <v>-400</v>
      </c>
      <c r="J50" s="5">
        <f t="shared" si="1"/>
        <v>0</v>
      </c>
    </row>
    <row r="51" spans="1:10" x14ac:dyDescent="0.25">
      <c r="A51" s="1"/>
      <c r="B51" s="1"/>
      <c r="C51" s="1"/>
      <c r="D51" s="1"/>
      <c r="E51" s="1"/>
      <c r="F51" s="1" t="s">
        <v>51</v>
      </c>
      <c r="G51" s="3">
        <v>1400</v>
      </c>
      <c r="H51" s="3">
        <v>2400</v>
      </c>
      <c r="I51" s="3">
        <f t="shared" si="0"/>
        <v>-1000</v>
      </c>
      <c r="J51" s="5">
        <f t="shared" si="1"/>
        <v>0.58333000000000002</v>
      </c>
    </row>
    <row r="52" spans="1:10" x14ac:dyDescent="0.25">
      <c r="A52" s="1"/>
      <c r="B52" s="1"/>
      <c r="C52" s="1"/>
      <c r="D52" s="1"/>
      <c r="E52" s="1"/>
      <c r="F52" s="1" t="s">
        <v>52</v>
      </c>
      <c r="G52" s="3">
        <v>2447.61</v>
      </c>
      <c r="H52" s="3">
        <v>3000</v>
      </c>
      <c r="I52" s="3">
        <f t="shared" si="0"/>
        <v>-552.39</v>
      </c>
      <c r="J52" s="5">
        <f t="shared" si="1"/>
        <v>0.81586999999999998</v>
      </c>
    </row>
    <row r="53" spans="1:10" x14ac:dyDescent="0.25">
      <c r="A53" s="1"/>
      <c r="B53" s="1"/>
      <c r="C53" s="1"/>
      <c r="D53" s="1"/>
      <c r="E53" s="1"/>
      <c r="F53" s="1" t="s">
        <v>53</v>
      </c>
      <c r="G53" s="3">
        <v>0</v>
      </c>
      <c r="H53" s="3">
        <v>8000</v>
      </c>
      <c r="I53" s="3">
        <f t="shared" si="0"/>
        <v>-8000</v>
      </c>
      <c r="J53" s="5">
        <f t="shared" si="1"/>
        <v>0</v>
      </c>
    </row>
    <row r="54" spans="1:10" x14ac:dyDescent="0.25">
      <c r="A54" s="1"/>
      <c r="B54" s="1"/>
      <c r="C54" s="1"/>
      <c r="D54" s="1"/>
      <c r="E54" s="1"/>
      <c r="F54" s="1" t="s">
        <v>54</v>
      </c>
      <c r="G54" s="3">
        <v>33000.629999999997</v>
      </c>
      <c r="H54" s="3">
        <v>49500</v>
      </c>
      <c r="I54" s="3">
        <f t="shared" si="0"/>
        <v>-16499.37</v>
      </c>
      <c r="J54" s="5">
        <f t="shared" si="1"/>
        <v>0.66668000000000005</v>
      </c>
    </row>
    <row r="55" spans="1:10" ht="15.75" thickBot="1" x14ac:dyDescent="0.3">
      <c r="A55" s="1"/>
      <c r="B55" s="1"/>
      <c r="C55" s="1"/>
      <c r="D55" s="1"/>
      <c r="E55" s="1"/>
      <c r="F55" s="1" t="s">
        <v>55</v>
      </c>
      <c r="G55" s="6">
        <v>24666.720000000001</v>
      </c>
      <c r="H55" s="6">
        <v>36500</v>
      </c>
      <c r="I55" s="6">
        <f t="shared" si="0"/>
        <v>-11833.28</v>
      </c>
      <c r="J55" s="7">
        <f t="shared" si="1"/>
        <v>0.67579999999999996</v>
      </c>
    </row>
    <row r="56" spans="1:10" x14ac:dyDescent="0.25">
      <c r="A56" s="1"/>
      <c r="B56" s="1"/>
      <c r="C56" s="1"/>
      <c r="D56" s="1"/>
      <c r="E56" s="1" t="s">
        <v>56</v>
      </c>
      <c r="F56" s="1"/>
      <c r="G56" s="3">
        <f>ROUND(SUM(G39:G55),5)</f>
        <v>118987</v>
      </c>
      <c r="H56" s="3">
        <f>ROUND(SUM(H39:H55),5)</f>
        <v>188600</v>
      </c>
      <c r="I56" s="3">
        <f t="shared" si="0"/>
        <v>-69613</v>
      </c>
      <c r="J56" s="5">
        <f t="shared" si="1"/>
        <v>0.63090000000000002</v>
      </c>
    </row>
    <row r="57" spans="1:10" x14ac:dyDescent="0.25">
      <c r="A57" s="1"/>
      <c r="B57" s="1"/>
      <c r="C57" s="1"/>
      <c r="D57" s="1"/>
      <c r="E57" s="1" t="s">
        <v>57</v>
      </c>
      <c r="F57" s="1"/>
      <c r="G57" s="3"/>
      <c r="H57" s="3"/>
      <c r="I57" s="3"/>
      <c r="J57" s="5"/>
    </row>
    <row r="58" spans="1:10" x14ac:dyDescent="0.25">
      <c r="A58" s="1"/>
      <c r="B58" s="1"/>
      <c r="C58" s="1"/>
      <c r="D58" s="1"/>
      <c r="E58" s="1"/>
      <c r="F58" s="1" t="s">
        <v>58</v>
      </c>
      <c r="G58" s="3">
        <v>0</v>
      </c>
      <c r="H58" s="3">
        <v>900</v>
      </c>
      <c r="I58" s="3">
        <f>ROUND((G58-H58),5)</f>
        <v>-900</v>
      </c>
      <c r="J58" s="5">
        <f>ROUND(IF(H58=0, IF(G58=0, 0, 1), G58/H58),5)</f>
        <v>0</v>
      </c>
    </row>
    <row r="59" spans="1:10" x14ac:dyDescent="0.25">
      <c r="A59" s="1"/>
      <c r="B59" s="1"/>
      <c r="C59" s="1"/>
      <c r="D59" s="1"/>
      <c r="E59" s="1"/>
      <c r="F59" s="1" t="s">
        <v>59</v>
      </c>
      <c r="G59" s="3">
        <v>0</v>
      </c>
      <c r="H59" s="3">
        <v>5500</v>
      </c>
      <c r="I59" s="3">
        <f>ROUND((G59-H59),5)</f>
        <v>-5500</v>
      </c>
      <c r="J59" s="5">
        <f>ROUND(IF(H59=0, IF(G59=0, 0, 1), G59/H59),5)</f>
        <v>0</v>
      </c>
    </row>
    <row r="60" spans="1:10" x14ac:dyDescent="0.25">
      <c r="A60" s="1"/>
      <c r="B60" s="1"/>
      <c r="C60" s="1"/>
      <c r="D60" s="1"/>
      <c r="E60" s="1"/>
      <c r="F60" s="1" t="s">
        <v>60</v>
      </c>
      <c r="G60" s="3">
        <v>225.55</v>
      </c>
      <c r="H60" s="3">
        <v>3000</v>
      </c>
      <c r="I60" s="3">
        <f>ROUND((G60-H60),5)</f>
        <v>-2774.45</v>
      </c>
      <c r="J60" s="5">
        <f>ROUND(IF(H60=0, IF(G60=0, 0, 1), G60/H60),5)</f>
        <v>7.5179999999999997E-2</v>
      </c>
    </row>
    <row r="61" spans="1:10" ht="15.75" thickBot="1" x14ac:dyDescent="0.3">
      <c r="A61" s="1"/>
      <c r="B61" s="1"/>
      <c r="C61" s="1"/>
      <c r="D61" s="1"/>
      <c r="E61" s="1"/>
      <c r="F61" s="1" t="s">
        <v>61</v>
      </c>
      <c r="G61" s="6">
        <v>0</v>
      </c>
      <c r="H61" s="6">
        <v>1000</v>
      </c>
      <c r="I61" s="6">
        <f>ROUND((G61-H61),5)</f>
        <v>-1000</v>
      </c>
      <c r="J61" s="7">
        <f>ROUND(IF(H61=0, IF(G61=0, 0, 1), G61/H61),5)</f>
        <v>0</v>
      </c>
    </row>
    <row r="62" spans="1:10" x14ac:dyDescent="0.25">
      <c r="A62" s="1"/>
      <c r="B62" s="1"/>
      <c r="C62" s="1"/>
      <c r="D62" s="1"/>
      <c r="E62" s="1" t="s">
        <v>62</v>
      </c>
      <c r="F62" s="1"/>
      <c r="G62" s="3">
        <f>ROUND(SUM(G57:G61),5)</f>
        <v>225.55</v>
      </c>
      <c r="H62" s="3">
        <f>ROUND(SUM(H57:H61),5)</f>
        <v>10400</v>
      </c>
      <c r="I62" s="3">
        <f>ROUND((G62-H62),5)</f>
        <v>-10174.450000000001</v>
      </c>
      <c r="J62" s="5">
        <f>ROUND(IF(H62=0, IF(G62=0, 0, 1), G62/H62),5)</f>
        <v>2.1690000000000001E-2</v>
      </c>
    </row>
    <row r="63" spans="1:10" x14ac:dyDescent="0.25">
      <c r="A63" s="1"/>
      <c r="B63" s="1"/>
      <c r="C63" s="1"/>
      <c r="D63" s="1"/>
      <c r="E63" s="1" t="s">
        <v>63</v>
      </c>
      <c r="F63" s="1"/>
      <c r="G63" s="3"/>
      <c r="H63" s="3"/>
      <c r="I63" s="3"/>
      <c r="J63" s="5"/>
    </row>
    <row r="64" spans="1:10" x14ac:dyDescent="0.25">
      <c r="A64" s="1"/>
      <c r="B64" s="1"/>
      <c r="C64" s="1"/>
      <c r="D64" s="1"/>
      <c r="E64" s="1"/>
      <c r="F64" s="1" t="s">
        <v>64</v>
      </c>
      <c r="G64" s="3">
        <v>64000</v>
      </c>
      <c r="H64" s="3">
        <v>96000</v>
      </c>
      <c r="I64" s="3">
        <f>ROUND((G64-H64),5)</f>
        <v>-32000</v>
      </c>
      <c r="J64" s="5">
        <f>ROUND(IF(H64=0, IF(G64=0, 0, 1), G64/H64),5)</f>
        <v>0.66666999999999998</v>
      </c>
    </row>
    <row r="65" spans="1:10" x14ac:dyDescent="0.25">
      <c r="A65" s="1"/>
      <c r="B65" s="1"/>
      <c r="C65" s="1"/>
      <c r="D65" s="1"/>
      <c r="E65" s="1"/>
      <c r="F65" s="1" t="s">
        <v>65</v>
      </c>
      <c r="G65" s="3">
        <v>632.58000000000004</v>
      </c>
      <c r="H65" s="3">
        <v>5000</v>
      </c>
      <c r="I65" s="3">
        <f>ROUND((G65-H65),5)</f>
        <v>-4367.42</v>
      </c>
      <c r="J65" s="5">
        <f>ROUND(IF(H65=0, IF(G65=0, 0, 1), G65/H65),5)</f>
        <v>0.12651999999999999</v>
      </c>
    </row>
    <row r="66" spans="1:10" x14ac:dyDescent="0.25">
      <c r="A66" s="1"/>
      <c r="B66" s="1"/>
      <c r="C66" s="1"/>
      <c r="D66" s="1"/>
      <c r="E66" s="1"/>
      <c r="F66" s="1" t="s">
        <v>66</v>
      </c>
      <c r="G66" s="3">
        <v>0</v>
      </c>
      <c r="H66" s="3">
        <v>0</v>
      </c>
      <c r="I66" s="3">
        <f>ROUND((G66-H66),5)</f>
        <v>0</v>
      </c>
      <c r="J66" s="5">
        <f>ROUND(IF(H66=0, IF(G66=0, 0, 1), G66/H66),5)</f>
        <v>0</v>
      </c>
    </row>
    <row r="67" spans="1:10" ht="15.75" thickBot="1" x14ac:dyDescent="0.3">
      <c r="A67" s="1"/>
      <c r="B67" s="1"/>
      <c r="C67" s="1"/>
      <c r="D67" s="1"/>
      <c r="E67" s="1"/>
      <c r="F67" s="1" t="s">
        <v>67</v>
      </c>
      <c r="G67" s="6">
        <v>8.85</v>
      </c>
      <c r="H67" s="6"/>
      <c r="I67" s="6"/>
      <c r="J67" s="7"/>
    </row>
    <row r="68" spans="1:10" x14ac:dyDescent="0.25">
      <c r="A68" s="1"/>
      <c r="B68" s="1"/>
      <c r="C68" s="1"/>
      <c r="D68" s="1"/>
      <c r="E68" s="1" t="s">
        <v>68</v>
      </c>
      <c r="F68" s="1"/>
      <c r="G68" s="3">
        <f>ROUND(SUM(G63:G67),5)</f>
        <v>64641.43</v>
      </c>
      <c r="H68" s="3">
        <f>ROUND(SUM(H63:H67),5)</f>
        <v>101000</v>
      </c>
      <c r="I68" s="3">
        <f>ROUND((G68-H68),5)</f>
        <v>-36358.57</v>
      </c>
      <c r="J68" s="5">
        <f>ROUND(IF(H68=0, IF(G68=0, 0, 1), G68/H68),5)</f>
        <v>0.64000999999999997</v>
      </c>
    </row>
    <row r="69" spans="1:10" x14ac:dyDescent="0.25">
      <c r="A69" s="1"/>
      <c r="B69" s="1"/>
      <c r="C69" s="1"/>
      <c r="D69" s="1"/>
      <c r="E69" s="1" t="s">
        <v>69</v>
      </c>
      <c r="F69" s="1"/>
      <c r="G69" s="3"/>
      <c r="H69" s="3"/>
      <c r="I69" s="3"/>
      <c r="J69" s="5"/>
    </row>
    <row r="70" spans="1:10" x14ac:dyDescent="0.25">
      <c r="A70" s="1"/>
      <c r="B70" s="1"/>
      <c r="C70" s="1"/>
      <c r="D70" s="1"/>
      <c r="E70" s="1"/>
      <c r="F70" s="1" t="s">
        <v>70</v>
      </c>
      <c r="G70" s="3">
        <v>55.24</v>
      </c>
      <c r="H70" s="3">
        <v>750</v>
      </c>
      <c r="I70" s="3">
        <f t="shared" ref="I70:I76" si="2">ROUND((G70-H70),5)</f>
        <v>-694.76</v>
      </c>
      <c r="J70" s="5">
        <f t="shared" ref="J70:J76" si="3">ROUND(IF(H70=0, IF(G70=0, 0, 1), G70/H70),5)</f>
        <v>7.3649999999999993E-2</v>
      </c>
    </row>
    <row r="71" spans="1:10" x14ac:dyDescent="0.25">
      <c r="A71" s="1"/>
      <c r="B71" s="1"/>
      <c r="C71" s="1"/>
      <c r="D71" s="1"/>
      <c r="E71" s="1"/>
      <c r="F71" s="1" t="s">
        <v>71</v>
      </c>
      <c r="G71" s="3">
        <v>0</v>
      </c>
      <c r="H71" s="3">
        <v>0</v>
      </c>
      <c r="I71" s="3">
        <f t="shared" si="2"/>
        <v>0</v>
      </c>
      <c r="J71" s="5">
        <f t="shared" si="3"/>
        <v>0</v>
      </c>
    </row>
    <row r="72" spans="1:10" x14ac:dyDescent="0.25">
      <c r="A72" s="1"/>
      <c r="B72" s="1"/>
      <c r="C72" s="1"/>
      <c r="D72" s="1"/>
      <c r="E72" s="1"/>
      <c r="F72" s="1" t="s">
        <v>72</v>
      </c>
      <c r="G72" s="3">
        <v>0</v>
      </c>
      <c r="H72" s="3">
        <v>3500</v>
      </c>
      <c r="I72" s="3">
        <f t="shared" si="2"/>
        <v>-3500</v>
      </c>
      <c r="J72" s="5">
        <f t="shared" si="3"/>
        <v>0</v>
      </c>
    </row>
    <row r="73" spans="1:10" x14ac:dyDescent="0.25">
      <c r="A73" s="1"/>
      <c r="B73" s="1"/>
      <c r="C73" s="1"/>
      <c r="D73" s="1"/>
      <c r="E73" s="1"/>
      <c r="F73" s="1" t="s">
        <v>73</v>
      </c>
      <c r="G73" s="3">
        <v>0</v>
      </c>
      <c r="H73" s="3">
        <v>500</v>
      </c>
      <c r="I73" s="3">
        <f t="shared" si="2"/>
        <v>-500</v>
      </c>
      <c r="J73" s="5">
        <f t="shared" si="3"/>
        <v>0</v>
      </c>
    </row>
    <row r="74" spans="1:10" x14ac:dyDescent="0.25">
      <c r="A74" s="1"/>
      <c r="B74" s="1"/>
      <c r="C74" s="1"/>
      <c r="D74" s="1"/>
      <c r="E74" s="1"/>
      <c r="F74" s="1" t="s">
        <v>74</v>
      </c>
      <c r="G74" s="3">
        <v>100</v>
      </c>
      <c r="H74" s="3">
        <v>300</v>
      </c>
      <c r="I74" s="3">
        <f t="shared" si="2"/>
        <v>-200</v>
      </c>
      <c r="J74" s="5">
        <f t="shared" si="3"/>
        <v>0.33333000000000002</v>
      </c>
    </row>
    <row r="75" spans="1:10" ht="15.75" thickBot="1" x14ac:dyDescent="0.3">
      <c r="A75" s="1"/>
      <c r="B75" s="1"/>
      <c r="C75" s="1"/>
      <c r="D75" s="1"/>
      <c r="E75" s="1"/>
      <c r="F75" s="1" t="s">
        <v>75</v>
      </c>
      <c r="G75" s="6">
        <v>0</v>
      </c>
      <c r="H75" s="6">
        <v>300</v>
      </c>
      <c r="I75" s="6">
        <f t="shared" si="2"/>
        <v>-300</v>
      </c>
      <c r="J75" s="7">
        <f t="shared" si="3"/>
        <v>0</v>
      </c>
    </row>
    <row r="76" spans="1:10" x14ac:dyDescent="0.25">
      <c r="A76" s="1"/>
      <c r="B76" s="1"/>
      <c r="C76" s="1"/>
      <c r="D76" s="1"/>
      <c r="E76" s="1" t="s">
        <v>76</v>
      </c>
      <c r="F76" s="1"/>
      <c r="G76" s="3">
        <f>ROUND(SUM(G69:G75),5)</f>
        <v>155.24</v>
      </c>
      <c r="H76" s="3">
        <f>ROUND(SUM(H69:H75),5)</f>
        <v>5350</v>
      </c>
      <c r="I76" s="3">
        <f t="shared" si="2"/>
        <v>-5194.76</v>
      </c>
      <c r="J76" s="5">
        <f t="shared" si="3"/>
        <v>2.9020000000000001E-2</v>
      </c>
    </row>
    <row r="77" spans="1:10" x14ac:dyDescent="0.25">
      <c r="A77" s="1"/>
      <c r="B77" s="1"/>
      <c r="C77" s="1"/>
      <c r="D77" s="1"/>
      <c r="E77" s="1" t="s">
        <v>77</v>
      </c>
      <c r="F77" s="1"/>
      <c r="G77" s="3"/>
      <c r="H77" s="3"/>
      <c r="I77" s="3"/>
      <c r="J77" s="5"/>
    </row>
    <row r="78" spans="1:10" x14ac:dyDescent="0.25">
      <c r="A78" s="1"/>
      <c r="B78" s="1"/>
      <c r="C78" s="1"/>
      <c r="D78" s="1"/>
      <c r="E78" s="1"/>
      <c r="F78" s="1" t="s">
        <v>78</v>
      </c>
      <c r="G78" s="3">
        <v>28728</v>
      </c>
      <c r="H78" s="3">
        <v>42600</v>
      </c>
      <c r="I78" s="3">
        <f t="shared" ref="I78:I88" si="4">ROUND((G78-H78),5)</f>
        <v>-13872</v>
      </c>
      <c r="J78" s="5">
        <f t="shared" ref="J78:J88" si="5">ROUND(IF(H78=0, IF(G78=0, 0, 1), G78/H78),5)</f>
        <v>0.67437000000000002</v>
      </c>
    </row>
    <row r="79" spans="1:10" x14ac:dyDescent="0.25">
      <c r="A79" s="1"/>
      <c r="B79" s="1"/>
      <c r="C79" s="1"/>
      <c r="D79" s="1"/>
      <c r="E79" s="1"/>
      <c r="F79" s="1" t="s">
        <v>79</v>
      </c>
      <c r="G79" s="3">
        <v>150</v>
      </c>
      <c r="H79" s="3">
        <v>250</v>
      </c>
      <c r="I79" s="3">
        <f t="shared" si="4"/>
        <v>-100</v>
      </c>
      <c r="J79" s="5">
        <f t="shared" si="5"/>
        <v>0.6</v>
      </c>
    </row>
    <row r="80" spans="1:10" x14ac:dyDescent="0.25">
      <c r="A80" s="1"/>
      <c r="B80" s="1"/>
      <c r="C80" s="1"/>
      <c r="D80" s="1"/>
      <c r="E80" s="1"/>
      <c r="F80" s="1" t="s">
        <v>80</v>
      </c>
      <c r="G80" s="3">
        <v>0</v>
      </c>
      <c r="H80" s="3">
        <v>500</v>
      </c>
      <c r="I80" s="3">
        <f t="shared" si="4"/>
        <v>-500</v>
      </c>
      <c r="J80" s="5">
        <f t="shared" si="5"/>
        <v>0</v>
      </c>
    </row>
    <row r="81" spans="1:10" x14ac:dyDescent="0.25">
      <c r="A81" s="1"/>
      <c r="B81" s="1"/>
      <c r="C81" s="1"/>
      <c r="D81" s="1"/>
      <c r="E81" s="1"/>
      <c r="F81" s="1" t="s">
        <v>81</v>
      </c>
      <c r="G81" s="3">
        <v>0</v>
      </c>
      <c r="H81" s="3">
        <v>500</v>
      </c>
      <c r="I81" s="3">
        <f t="shared" si="4"/>
        <v>-500</v>
      </c>
      <c r="J81" s="5">
        <f t="shared" si="5"/>
        <v>0</v>
      </c>
    </row>
    <row r="82" spans="1:10" x14ac:dyDescent="0.25">
      <c r="A82" s="1"/>
      <c r="B82" s="1"/>
      <c r="C82" s="1"/>
      <c r="D82" s="1"/>
      <c r="E82" s="1"/>
      <c r="F82" s="1" t="s">
        <v>82</v>
      </c>
      <c r="G82" s="3">
        <v>3333.36</v>
      </c>
      <c r="H82" s="3">
        <v>5000</v>
      </c>
      <c r="I82" s="3">
        <f t="shared" si="4"/>
        <v>-1666.64</v>
      </c>
      <c r="J82" s="5">
        <f t="shared" si="5"/>
        <v>0.66666999999999998</v>
      </c>
    </row>
    <row r="83" spans="1:10" x14ac:dyDescent="0.25">
      <c r="A83" s="1"/>
      <c r="B83" s="1"/>
      <c r="C83" s="1"/>
      <c r="D83" s="1"/>
      <c r="E83" s="1"/>
      <c r="F83" s="1" t="s">
        <v>83</v>
      </c>
      <c r="G83" s="3">
        <v>3333.36</v>
      </c>
      <c r="H83" s="3">
        <v>5000</v>
      </c>
      <c r="I83" s="3">
        <f t="shared" si="4"/>
        <v>-1666.64</v>
      </c>
      <c r="J83" s="5">
        <f t="shared" si="5"/>
        <v>0.66666999999999998</v>
      </c>
    </row>
    <row r="84" spans="1:10" x14ac:dyDescent="0.25">
      <c r="A84" s="1"/>
      <c r="B84" s="1"/>
      <c r="C84" s="1"/>
      <c r="D84" s="1"/>
      <c r="E84" s="1"/>
      <c r="F84" s="1" t="s">
        <v>84</v>
      </c>
      <c r="G84" s="3">
        <v>4666.6400000000003</v>
      </c>
      <c r="H84" s="3">
        <v>7000</v>
      </c>
      <c r="I84" s="3">
        <f t="shared" si="4"/>
        <v>-2333.36</v>
      </c>
      <c r="J84" s="5">
        <f t="shared" si="5"/>
        <v>0.66666000000000003</v>
      </c>
    </row>
    <row r="85" spans="1:10" x14ac:dyDescent="0.25">
      <c r="A85" s="1"/>
      <c r="B85" s="1"/>
      <c r="C85" s="1"/>
      <c r="D85" s="1"/>
      <c r="E85" s="1"/>
      <c r="F85" s="1" t="s">
        <v>85</v>
      </c>
      <c r="G85" s="3">
        <v>3333.44</v>
      </c>
      <c r="H85" s="3">
        <v>5000</v>
      </c>
      <c r="I85" s="3">
        <f t="shared" si="4"/>
        <v>-1666.56</v>
      </c>
      <c r="J85" s="5">
        <f t="shared" si="5"/>
        <v>0.66669</v>
      </c>
    </row>
    <row r="86" spans="1:10" x14ac:dyDescent="0.25">
      <c r="A86" s="1"/>
      <c r="B86" s="1"/>
      <c r="C86" s="1"/>
      <c r="D86" s="1"/>
      <c r="E86" s="1"/>
      <c r="F86" s="1" t="s">
        <v>86</v>
      </c>
      <c r="G86" s="3">
        <v>6666.72</v>
      </c>
      <c r="H86" s="3">
        <v>10000</v>
      </c>
      <c r="I86" s="3">
        <f t="shared" si="4"/>
        <v>-3333.28</v>
      </c>
      <c r="J86" s="5">
        <f t="shared" si="5"/>
        <v>0.66666999999999998</v>
      </c>
    </row>
    <row r="87" spans="1:10" x14ac:dyDescent="0.25">
      <c r="A87" s="1"/>
      <c r="B87" s="1"/>
      <c r="C87" s="1"/>
      <c r="D87" s="1"/>
      <c r="E87" s="1"/>
      <c r="F87" s="1" t="s">
        <v>87</v>
      </c>
      <c r="G87" s="3">
        <v>4748.93</v>
      </c>
      <c r="H87" s="3">
        <v>7200</v>
      </c>
      <c r="I87" s="3">
        <f t="shared" si="4"/>
        <v>-2451.0700000000002</v>
      </c>
      <c r="J87" s="5">
        <f t="shared" si="5"/>
        <v>0.65956999999999999</v>
      </c>
    </row>
    <row r="88" spans="1:10" x14ac:dyDescent="0.25">
      <c r="A88" s="1"/>
      <c r="B88" s="1"/>
      <c r="C88" s="1"/>
      <c r="D88" s="1"/>
      <c r="E88" s="1"/>
      <c r="F88" s="1" t="s">
        <v>88</v>
      </c>
      <c r="G88" s="3">
        <v>9430.48</v>
      </c>
      <c r="H88" s="3">
        <v>9500</v>
      </c>
      <c r="I88" s="3">
        <f t="shared" si="4"/>
        <v>-69.52</v>
      </c>
      <c r="J88" s="5">
        <f t="shared" si="5"/>
        <v>0.99268000000000001</v>
      </c>
    </row>
    <row r="89" spans="1:10" ht="15.75" thickBot="1" x14ac:dyDescent="0.3">
      <c r="A89" s="1"/>
      <c r="B89" s="1"/>
      <c r="C89" s="1"/>
      <c r="D89" s="1"/>
      <c r="E89" s="1"/>
      <c r="F89" s="1" t="s">
        <v>89</v>
      </c>
      <c r="G89" s="6">
        <v>467</v>
      </c>
      <c r="H89" s="6"/>
      <c r="I89" s="6"/>
      <c r="J89" s="7"/>
    </row>
    <row r="90" spans="1:10" x14ac:dyDescent="0.25">
      <c r="A90" s="1"/>
      <c r="B90" s="1"/>
      <c r="C90" s="1"/>
      <c r="D90" s="1"/>
      <c r="E90" s="1" t="s">
        <v>90</v>
      </c>
      <c r="F90" s="1"/>
      <c r="G90" s="3">
        <f>ROUND(SUM(G77:G89),5)</f>
        <v>64857.93</v>
      </c>
      <c r="H90" s="3">
        <f>ROUND(SUM(H77:H89),5)</f>
        <v>92550</v>
      </c>
      <c r="I90" s="3">
        <f>ROUND((G90-H90),5)</f>
        <v>-27692.07</v>
      </c>
      <c r="J90" s="5">
        <f>ROUND(IF(H90=0, IF(G90=0, 0, 1), G90/H90),5)</f>
        <v>0.70079000000000002</v>
      </c>
    </row>
    <row r="91" spans="1:10" x14ac:dyDescent="0.25">
      <c r="A91" s="1"/>
      <c r="B91" s="1"/>
      <c r="C91" s="1"/>
      <c r="D91" s="1"/>
      <c r="E91" s="1" t="s">
        <v>91</v>
      </c>
      <c r="F91" s="1"/>
      <c r="G91" s="3"/>
      <c r="H91" s="3"/>
      <c r="I91" s="3"/>
      <c r="J91" s="5"/>
    </row>
    <row r="92" spans="1:10" x14ac:dyDescent="0.25">
      <c r="A92" s="1"/>
      <c r="B92" s="1"/>
      <c r="C92" s="1"/>
      <c r="D92" s="1"/>
      <c r="E92" s="1"/>
      <c r="F92" s="1" t="s">
        <v>92</v>
      </c>
      <c r="G92" s="3">
        <v>495</v>
      </c>
      <c r="H92" s="3">
        <v>1900</v>
      </c>
      <c r="I92" s="3">
        <f t="shared" ref="I92:I101" si="6">ROUND((G92-H92),5)</f>
        <v>-1405</v>
      </c>
      <c r="J92" s="5">
        <f t="shared" ref="J92:J101" si="7">ROUND(IF(H92=0, IF(G92=0, 0, 1), G92/H92),5)</f>
        <v>0.26052999999999998</v>
      </c>
    </row>
    <row r="93" spans="1:10" x14ac:dyDescent="0.25">
      <c r="A93" s="1"/>
      <c r="B93" s="1"/>
      <c r="C93" s="1"/>
      <c r="D93" s="1"/>
      <c r="E93" s="1"/>
      <c r="F93" s="1" t="s">
        <v>93</v>
      </c>
      <c r="G93" s="3">
        <v>982.69</v>
      </c>
      <c r="H93" s="3">
        <v>10000</v>
      </c>
      <c r="I93" s="3">
        <f t="shared" si="6"/>
        <v>-9017.31</v>
      </c>
      <c r="J93" s="5">
        <f t="shared" si="7"/>
        <v>9.8269999999999996E-2</v>
      </c>
    </row>
    <row r="94" spans="1:10" x14ac:dyDescent="0.25">
      <c r="A94" s="1"/>
      <c r="B94" s="1"/>
      <c r="C94" s="1"/>
      <c r="D94" s="1"/>
      <c r="E94" s="1"/>
      <c r="F94" s="1" t="s">
        <v>94</v>
      </c>
      <c r="G94" s="3">
        <v>0</v>
      </c>
      <c r="H94" s="3">
        <v>1500</v>
      </c>
      <c r="I94" s="3">
        <f t="shared" si="6"/>
        <v>-1500</v>
      </c>
      <c r="J94" s="5">
        <f t="shared" si="7"/>
        <v>0</v>
      </c>
    </row>
    <row r="95" spans="1:10" x14ac:dyDescent="0.25">
      <c r="A95" s="1"/>
      <c r="B95" s="1"/>
      <c r="C95" s="1"/>
      <c r="D95" s="1"/>
      <c r="E95" s="1"/>
      <c r="F95" s="1" t="s">
        <v>95</v>
      </c>
      <c r="G95" s="3">
        <v>0</v>
      </c>
      <c r="H95" s="3">
        <v>3000</v>
      </c>
      <c r="I95" s="3">
        <f t="shared" si="6"/>
        <v>-3000</v>
      </c>
      <c r="J95" s="5">
        <f t="shared" si="7"/>
        <v>0</v>
      </c>
    </row>
    <row r="96" spans="1:10" x14ac:dyDescent="0.25">
      <c r="A96" s="1"/>
      <c r="B96" s="1"/>
      <c r="C96" s="1"/>
      <c r="D96" s="1"/>
      <c r="E96" s="1"/>
      <c r="F96" s="1" t="s">
        <v>96</v>
      </c>
      <c r="G96" s="3">
        <v>0</v>
      </c>
      <c r="H96" s="3">
        <v>0</v>
      </c>
      <c r="I96" s="3">
        <f t="shared" si="6"/>
        <v>0</v>
      </c>
      <c r="J96" s="5">
        <f t="shared" si="7"/>
        <v>0</v>
      </c>
    </row>
    <row r="97" spans="1:10" x14ac:dyDescent="0.25">
      <c r="A97" s="1"/>
      <c r="B97" s="1"/>
      <c r="C97" s="1"/>
      <c r="D97" s="1"/>
      <c r="E97" s="1"/>
      <c r="F97" s="1" t="s">
        <v>97</v>
      </c>
      <c r="G97" s="3">
        <v>0</v>
      </c>
      <c r="H97" s="3">
        <v>0</v>
      </c>
      <c r="I97" s="3">
        <f t="shared" si="6"/>
        <v>0</v>
      </c>
      <c r="J97" s="5">
        <f t="shared" si="7"/>
        <v>0</v>
      </c>
    </row>
    <row r="98" spans="1:10" x14ac:dyDescent="0.25">
      <c r="A98" s="1"/>
      <c r="B98" s="1"/>
      <c r="C98" s="1"/>
      <c r="D98" s="1"/>
      <c r="E98" s="1"/>
      <c r="F98" s="1" t="s">
        <v>98</v>
      </c>
      <c r="G98" s="3">
        <v>0</v>
      </c>
      <c r="H98" s="3">
        <v>500</v>
      </c>
      <c r="I98" s="3">
        <f t="shared" si="6"/>
        <v>-500</v>
      </c>
      <c r="J98" s="5">
        <f t="shared" si="7"/>
        <v>0</v>
      </c>
    </row>
    <row r="99" spans="1:10" x14ac:dyDescent="0.25">
      <c r="A99" s="1"/>
      <c r="B99" s="1"/>
      <c r="C99" s="1"/>
      <c r="D99" s="1"/>
      <c r="E99" s="1"/>
      <c r="F99" s="1" t="s">
        <v>99</v>
      </c>
      <c r="G99" s="3">
        <v>0</v>
      </c>
      <c r="H99" s="3">
        <v>500</v>
      </c>
      <c r="I99" s="3">
        <f t="shared" si="6"/>
        <v>-500</v>
      </c>
      <c r="J99" s="5">
        <f t="shared" si="7"/>
        <v>0</v>
      </c>
    </row>
    <row r="100" spans="1:10" ht="15.75" thickBot="1" x14ac:dyDescent="0.3">
      <c r="A100" s="1"/>
      <c r="B100" s="1"/>
      <c r="C100" s="1"/>
      <c r="D100" s="1"/>
      <c r="E100" s="1"/>
      <c r="F100" s="1" t="s">
        <v>100</v>
      </c>
      <c r="G100" s="6">
        <v>0</v>
      </c>
      <c r="H100" s="6">
        <v>1245</v>
      </c>
      <c r="I100" s="6">
        <f t="shared" si="6"/>
        <v>-1245</v>
      </c>
      <c r="J100" s="7">
        <f t="shared" si="7"/>
        <v>0</v>
      </c>
    </row>
    <row r="101" spans="1:10" x14ac:dyDescent="0.25">
      <c r="A101" s="1"/>
      <c r="B101" s="1"/>
      <c r="C101" s="1"/>
      <c r="D101" s="1"/>
      <c r="E101" s="1" t="s">
        <v>101</v>
      </c>
      <c r="F101" s="1"/>
      <c r="G101" s="3">
        <f>ROUND(SUM(G91:G100),5)</f>
        <v>1477.69</v>
      </c>
      <c r="H101" s="3">
        <f>ROUND(SUM(H91:H100),5)</f>
        <v>18645</v>
      </c>
      <c r="I101" s="3">
        <f t="shared" si="6"/>
        <v>-17167.310000000001</v>
      </c>
      <c r="J101" s="5">
        <f t="shared" si="7"/>
        <v>7.9250000000000001E-2</v>
      </c>
    </row>
    <row r="102" spans="1:10" x14ac:dyDescent="0.25">
      <c r="A102" s="1"/>
      <c r="B102" s="1"/>
      <c r="C102" s="1"/>
      <c r="D102" s="1"/>
      <c r="E102" s="1" t="s">
        <v>102</v>
      </c>
      <c r="F102" s="1"/>
      <c r="G102" s="3"/>
      <c r="H102" s="3"/>
      <c r="I102" s="3"/>
      <c r="J102" s="5"/>
    </row>
    <row r="103" spans="1:10" x14ac:dyDescent="0.25">
      <c r="A103" s="1"/>
      <c r="B103" s="1"/>
      <c r="C103" s="1"/>
      <c r="D103" s="1"/>
      <c r="E103" s="1"/>
      <c r="F103" s="1" t="s">
        <v>103</v>
      </c>
      <c r="G103" s="3">
        <v>39675.01</v>
      </c>
      <c r="H103" s="3">
        <v>59500</v>
      </c>
      <c r="I103" s="3">
        <f>ROUND((G103-H103),5)</f>
        <v>-19824.990000000002</v>
      </c>
      <c r="J103" s="5">
        <f>ROUND(IF(H103=0, IF(G103=0, 0, 1), G103/H103),5)</f>
        <v>0.66681000000000001</v>
      </c>
    </row>
    <row r="104" spans="1:10" x14ac:dyDescent="0.25">
      <c r="A104" s="1"/>
      <c r="B104" s="1"/>
      <c r="C104" s="1"/>
      <c r="D104" s="1"/>
      <c r="E104" s="1"/>
      <c r="F104" s="1" t="s">
        <v>104</v>
      </c>
      <c r="G104" s="3">
        <v>22147</v>
      </c>
      <c r="H104" s="3">
        <v>64200</v>
      </c>
      <c r="I104" s="3">
        <f>ROUND((G104-H104),5)</f>
        <v>-42053</v>
      </c>
      <c r="J104" s="5">
        <f>ROUND(IF(H104=0, IF(G104=0, 0, 1), G104/H104),5)</f>
        <v>0.34497</v>
      </c>
    </row>
    <row r="105" spans="1:10" ht="15.75" thickBot="1" x14ac:dyDescent="0.3">
      <c r="A105" s="1"/>
      <c r="B105" s="1"/>
      <c r="C105" s="1"/>
      <c r="D105" s="1"/>
      <c r="E105" s="1"/>
      <c r="F105" s="1" t="s">
        <v>105</v>
      </c>
      <c r="G105" s="6">
        <v>1980</v>
      </c>
      <c r="H105" s="6">
        <v>2000</v>
      </c>
      <c r="I105" s="6">
        <f>ROUND((G105-H105),5)</f>
        <v>-20</v>
      </c>
      <c r="J105" s="7">
        <f>ROUND(IF(H105=0, IF(G105=0, 0, 1), G105/H105),5)</f>
        <v>0.99</v>
      </c>
    </row>
    <row r="106" spans="1:10" x14ac:dyDescent="0.25">
      <c r="A106" s="1"/>
      <c r="B106" s="1"/>
      <c r="C106" s="1"/>
      <c r="D106" s="1"/>
      <c r="E106" s="1" t="s">
        <v>106</v>
      </c>
      <c r="F106" s="1"/>
      <c r="G106" s="3">
        <f>ROUND(SUM(G102:G105),5)</f>
        <v>63802.01</v>
      </c>
      <c r="H106" s="3">
        <f>ROUND(SUM(H102:H105),5)</f>
        <v>125700</v>
      </c>
      <c r="I106" s="3">
        <f>ROUND((G106-H106),5)</f>
        <v>-61897.99</v>
      </c>
      <c r="J106" s="5">
        <f>ROUND(IF(H106=0, IF(G106=0, 0, 1), G106/H106),5)</f>
        <v>0.50756999999999997</v>
      </c>
    </row>
    <row r="107" spans="1:10" x14ac:dyDescent="0.25">
      <c r="A107" s="1"/>
      <c r="B107" s="1"/>
      <c r="C107" s="1"/>
      <c r="D107" s="1"/>
      <c r="E107" s="1" t="s">
        <v>107</v>
      </c>
      <c r="F107" s="1"/>
      <c r="G107" s="3"/>
      <c r="H107" s="3"/>
      <c r="I107" s="3"/>
      <c r="J107" s="5"/>
    </row>
    <row r="108" spans="1:10" x14ac:dyDescent="0.25">
      <c r="A108" s="1"/>
      <c r="B108" s="1"/>
      <c r="C108" s="1"/>
      <c r="D108" s="1"/>
      <c r="E108" s="1"/>
      <c r="F108" s="1" t="s">
        <v>108</v>
      </c>
      <c r="G108" s="3">
        <v>0</v>
      </c>
      <c r="H108" s="3">
        <v>700</v>
      </c>
      <c r="I108" s="3">
        <f t="shared" ref="I108:I113" si="8">ROUND((G108-H108),5)</f>
        <v>-700</v>
      </c>
      <c r="J108" s="5">
        <f t="shared" ref="J108:J113" si="9">ROUND(IF(H108=0, IF(G108=0, 0, 1), G108/H108),5)</f>
        <v>0</v>
      </c>
    </row>
    <row r="109" spans="1:10" x14ac:dyDescent="0.25">
      <c r="A109" s="1"/>
      <c r="B109" s="1"/>
      <c r="C109" s="1"/>
      <c r="D109" s="1"/>
      <c r="E109" s="1"/>
      <c r="F109" s="1" t="s">
        <v>109</v>
      </c>
      <c r="G109" s="3">
        <v>0</v>
      </c>
      <c r="H109" s="3">
        <v>0</v>
      </c>
      <c r="I109" s="3">
        <f t="shared" si="8"/>
        <v>0</v>
      </c>
      <c r="J109" s="5">
        <f t="shared" si="9"/>
        <v>0</v>
      </c>
    </row>
    <row r="110" spans="1:10" x14ac:dyDescent="0.25">
      <c r="A110" s="1"/>
      <c r="B110" s="1"/>
      <c r="C110" s="1"/>
      <c r="D110" s="1"/>
      <c r="E110" s="1"/>
      <c r="F110" s="1" t="s">
        <v>110</v>
      </c>
      <c r="G110" s="3">
        <v>1000</v>
      </c>
      <c r="H110" s="3">
        <v>1000</v>
      </c>
      <c r="I110" s="3">
        <f t="shared" si="8"/>
        <v>0</v>
      </c>
      <c r="J110" s="5">
        <f t="shared" si="9"/>
        <v>1</v>
      </c>
    </row>
    <row r="111" spans="1:10" x14ac:dyDescent="0.25">
      <c r="A111" s="1"/>
      <c r="B111" s="1"/>
      <c r="C111" s="1"/>
      <c r="D111" s="1"/>
      <c r="E111" s="1"/>
      <c r="F111" s="1" t="s">
        <v>111</v>
      </c>
      <c r="G111" s="3">
        <v>6746.61</v>
      </c>
      <c r="H111" s="3">
        <v>2000</v>
      </c>
      <c r="I111" s="3">
        <f t="shared" si="8"/>
        <v>4746.6099999999997</v>
      </c>
      <c r="J111" s="5">
        <f t="shared" si="9"/>
        <v>3.37331</v>
      </c>
    </row>
    <row r="112" spans="1:10" ht="15.75" thickBot="1" x14ac:dyDescent="0.3">
      <c r="A112" s="1"/>
      <c r="B112" s="1"/>
      <c r="C112" s="1"/>
      <c r="D112" s="1"/>
      <c r="E112" s="1"/>
      <c r="F112" s="1" t="s">
        <v>112</v>
      </c>
      <c r="G112" s="6">
        <v>0</v>
      </c>
      <c r="H112" s="6">
        <v>500</v>
      </c>
      <c r="I112" s="6">
        <f t="shared" si="8"/>
        <v>-500</v>
      </c>
      <c r="J112" s="7">
        <f t="shared" si="9"/>
        <v>0</v>
      </c>
    </row>
    <row r="113" spans="1:10" x14ac:dyDescent="0.25">
      <c r="A113" s="1"/>
      <c r="B113" s="1"/>
      <c r="C113" s="1"/>
      <c r="D113" s="1"/>
      <c r="E113" s="1" t="s">
        <v>113</v>
      </c>
      <c r="F113" s="1"/>
      <c r="G113" s="3">
        <f>ROUND(SUM(G107:G112),5)</f>
        <v>7746.61</v>
      </c>
      <c r="H113" s="3">
        <f>ROUND(SUM(H107:H112),5)</f>
        <v>4200</v>
      </c>
      <c r="I113" s="3">
        <f t="shared" si="8"/>
        <v>3546.61</v>
      </c>
      <c r="J113" s="5">
        <f t="shared" si="9"/>
        <v>1.84443</v>
      </c>
    </row>
    <row r="114" spans="1:10" x14ac:dyDescent="0.25">
      <c r="A114" s="1"/>
      <c r="B114" s="1"/>
      <c r="C114" s="1"/>
      <c r="D114" s="1"/>
      <c r="E114" s="1" t="s">
        <v>114</v>
      </c>
      <c r="F114" s="1"/>
      <c r="G114" s="3"/>
      <c r="H114" s="3"/>
      <c r="I114" s="3"/>
      <c r="J114" s="5"/>
    </row>
    <row r="115" spans="1:10" ht="15.75" thickBot="1" x14ac:dyDescent="0.3">
      <c r="A115" s="1"/>
      <c r="B115" s="1"/>
      <c r="C115" s="1"/>
      <c r="D115" s="1"/>
      <c r="E115" s="1"/>
      <c r="F115" s="1" t="s">
        <v>115</v>
      </c>
      <c r="G115" s="6">
        <v>0</v>
      </c>
      <c r="H115" s="6">
        <v>1400</v>
      </c>
      <c r="I115" s="6">
        <f>ROUND((G115-H115),5)</f>
        <v>-1400</v>
      </c>
      <c r="J115" s="7">
        <f>ROUND(IF(H115=0, IF(G115=0, 0, 1), G115/H115),5)</f>
        <v>0</v>
      </c>
    </row>
    <row r="116" spans="1:10" x14ac:dyDescent="0.25">
      <c r="A116" s="1"/>
      <c r="B116" s="1"/>
      <c r="C116" s="1"/>
      <c r="D116" s="1"/>
      <c r="E116" s="1" t="s">
        <v>116</v>
      </c>
      <c r="F116" s="1"/>
      <c r="G116" s="3">
        <f>ROUND(SUM(G114:G115),5)</f>
        <v>0</v>
      </c>
      <c r="H116" s="3">
        <f>ROUND(SUM(H114:H115),5)</f>
        <v>1400</v>
      </c>
      <c r="I116" s="3">
        <f>ROUND((G116-H116),5)</f>
        <v>-1400</v>
      </c>
      <c r="J116" s="5">
        <f>ROUND(IF(H116=0, IF(G116=0, 0, 1), G116/H116),5)</f>
        <v>0</v>
      </c>
    </row>
    <row r="117" spans="1:10" x14ac:dyDescent="0.25">
      <c r="A117" s="1"/>
      <c r="B117" s="1"/>
      <c r="C117" s="1"/>
      <c r="D117" s="1"/>
      <c r="E117" s="1" t="s">
        <v>117</v>
      </c>
      <c r="F117" s="1"/>
      <c r="G117" s="3"/>
      <c r="H117" s="3"/>
      <c r="I117" s="3"/>
      <c r="J117" s="5"/>
    </row>
    <row r="118" spans="1:10" ht="15.75" thickBot="1" x14ac:dyDescent="0.3">
      <c r="A118" s="1"/>
      <c r="B118" s="1"/>
      <c r="C118" s="1"/>
      <c r="D118" s="1"/>
      <c r="E118" s="1"/>
      <c r="F118" s="1" t="s">
        <v>118</v>
      </c>
      <c r="G118" s="6">
        <v>493.61</v>
      </c>
      <c r="H118" s="6">
        <v>1500</v>
      </c>
      <c r="I118" s="6">
        <f>ROUND((G118-H118),5)</f>
        <v>-1006.39</v>
      </c>
      <c r="J118" s="7">
        <f>ROUND(IF(H118=0, IF(G118=0, 0, 1), G118/H118),5)</f>
        <v>0.32906999999999997</v>
      </c>
    </row>
    <row r="119" spans="1:10" x14ac:dyDescent="0.25">
      <c r="A119" s="1"/>
      <c r="B119" s="1"/>
      <c r="C119" s="1"/>
      <c r="D119" s="1"/>
      <c r="E119" s="1" t="s">
        <v>119</v>
      </c>
      <c r="F119" s="1"/>
      <c r="G119" s="3">
        <f>ROUND(SUM(G117:G118),5)</f>
        <v>493.61</v>
      </c>
      <c r="H119" s="3">
        <f>ROUND(SUM(H117:H118),5)</f>
        <v>1500</v>
      </c>
      <c r="I119" s="3">
        <f>ROUND((G119-H119),5)</f>
        <v>-1006.39</v>
      </c>
      <c r="J119" s="5">
        <f>ROUND(IF(H119=0, IF(G119=0, 0, 1), G119/H119),5)</f>
        <v>0.32906999999999997</v>
      </c>
    </row>
    <row r="120" spans="1:10" x14ac:dyDescent="0.25">
      <c r="A120" s="1"/>
      <c r="B120" s="1"/>
      <c r="C120" s="1"/>
      <c r="D120" s="1"/>
      <c r="E120" s="1" t="s">
        <v>120</v>
      </c>
      <c r="F120" s="1"/>
      <c r="G120" s="3"/>
      <c r="H120" s="3"/>
      <c r="I120" s="3"/>
      <c r="J120" s="5"/>
    </row>
    <row r="121" spans="1:10" x14ac:dyDescent="0.25">
      <c r="A121" s="1"/>
      <c r="B121" s="1"/>
      <c r="C121" s="1"/>
      <c r="D121" s="1"/>
      <c r="E121" s="1"/>
      <c r="F121" s="1" t="s">
        <v>121</v>
      </c>
      <c r="G121" s="3">
        <v>0</v>
      </c>
      <c r="H121" s="3">
        <v>1000</v>
      </c>
      <c r="I121" s="3">
        <f t="shared" ref="I121:I130" si="10">ROUND((G121-H121),5)</f>
        <v>-1000</v>
      </c>
      <c r="J121" s="5">
        <f t="shared" ref="J121:J130" si="11">ROUND(IF(H121=0, IF(G121=0, 0, 1), G121/H121),5)</f>
        <v>0</v>
      </c>
    </row>
    <row r="122" spans="1:10" x14ac:dyDescent="0.25">
      <c r="A122" s="1"/>
      <c r="B122" s="1"/>
      <c r="C122" s="1"/>
      <c r="D122" s="1"/>
      <c r="E122" s="1"/>
      <c r="F122" s="1" t="s">
        <v>122</v>
      </c>
      <c r="G122" s="3">
        <v>149.02000000000001</v>
      </c>
      <c r="H122" s="3">
        <v>500</v>
      </c>
      <c r="I122" s="3">
        <f t="shared" si="10"/>
        <v>-350.98</v>
      </c>
      <c r="J122" s="5">
        <f t="shared" si="11"/>
        <v>0.29804000000000003</v>
      </c>
    </row>
    <row r="123" spans="1:10" x14ac:dyDescent="0.25">
      <c r="A123" s="1"/>
      <c r="B123" s="1"/>
      <c r="C123" s="1"/>
      <c r="D123" s="1"/>
      <c r="E123" s="1"/>
      <c r="F123" s="1" t="s">
        <v>123</v>
      </c>
      <c r="G123" s="3">
        <v>500</v>
      </c>
      <c r="H123" s="3">
        <v>500</v>
      </c>
      <c r="I123" s="3">
        <f t="shared" si="10"/>
        <v>0</v>
      </c>
      <c r="J123" s="5">
        <f t="shared" si="11"/>
        <v>1</v>
      </c>
    </row>
    <row r="124" spans="1:10" x14ac:dyDescent="0.25">
      <c r="A124" s="1"/>
      <c r="B124" s="1"/>
      <c r="C124" s="1"/>
      <c r="D124" s="1"/>
      <c r="E124" s="1"/>
      <c r="F124" s="1" t="s">
        <v>124</v>
      </c>
      <c r="G124" s="3">
        <v>68.75</v>
      </c>
      <c r="H124" s="3">
        <v>2000</v>
      </c>
      <c r="I124" s="3">
        <f t="shared" si="10"/>
        <v>-1931.25</v>
      </c>
      <c r="J124" s="5">
        <f t="shared" si="11"/>
        <v>3.4380000000000001E-2</v>
      </c>
    </row>
    <row r="125" spans="1:10" x14ac:dyDescent="0.25">
      <c r="A125" s="1"/>
      <c r="B125" s="1"/>
      <c r="C125" s="1"/>
      <c r="D125" s="1"/>
      <c r="E125" s="1"/>
      <c r="F125" s="1" t="s">
        <v>125</v>
      </c>
      <c r="G125" s="3">
        <v>0</v>
      </c>
      <c r="H125" s="3">
        <v>500</v>
      </c>
      <c r="I125" s="3">
        <f t="shared" si="10"/>
        <v>-500</v>
      </c>
      <c r="J125" s="5">
        <f t="shared" si="11"/>
        <v>0</v>
      </c>
    </row>
    <row r="126" spans="1:10" ht="15.75" thickBot="1" x14ac:dyDescent="0.3">
      <c r="A126" s="1"/>
      <c r="B126" s="1"/>
      <c r="C126" s="1"/>
      <c r="D126" s="1"/>
      <c r="E126" s="1"/>
      <c r="F126" s="1" t="s">
        <v>126</v>
      </c>
      <c r="G126" s="8">
        <v>0</v>
      </c>
      <c r="H126" s="8">
        <v>1000</v>
      </c>
      <c r="I126" s="8">
        <f t="shared" si="10"/>
        <v>-1000</v>
      </c>
      <c r="J126" s="9">
        <f t="shared" si="11"/>
        <v>0</v>
      </c>
    </row>
    <row r="127" spans="1:10" ht="15.75" thickBot="1" x14ac:dyDescent="0.3">
      <c r="A127" s="1"/>
      <c r="B127" s="1"/>
      <c r="C127" s="1"/>
      <c r="D127" s="1"/>
      <c r="E127" s="1" t="s">
        <v>127</v>
      </c>
      <c r="F127" s="1"/>
      <c r="G127" s="10">
        <f>ROUND(SUM(G120:G126),5)</f>
        <v>717.77</v>
      </c>
      <c r="H127" s="10">
        <f>ROUND(SUM(H120:H126),5)</f>
        <v>5500</v>
      </c>
      <c r="I127" s="10">
        <f t="shared" si="10"/>
        <v>-4782.2299999999996</v>
      </c>
      <c r="J127" s="11">
        <f t="shared" si="11"/>
        <v>0.1305</v>
      </c>
    </row>
    <row r="128" spans="1:10" ht="15.75" thickBot="1" x14ac:dyDescent="0.3">
      <c r="A128" s="1"/>
      <c r="B128" s="1"/>
      <c r="C128" s="1"/>
      <c r="D128" s="1" t="s">
        <v>128</v>
      </c>
      <c r="E128" s="1"/>
      <c r="F128" s="1"/>
      <c r="G128" s="10">
        <f>ROUND(G38+G56+G62+G68+G76+G90+G101+G106+G113+G116+G119+G127,5)</f>
        <v>323104.84000000003</v>
      </c>
      <c r="H128" s="10">
        <f>ROUND(H38+H56+H62+H68+H76+H90+H101+H106+H113+H116+H119+H127,5)</f>
        <v>554845</v>
      </c>
      <c r="I128" s="10">
        <f t="shared" si="10"/>
        <v>-231740.16</v>
      </c>
      <c r="J128" s="11">
        <f t="shared" si="11"/>
        <v>0.58233000000000001</v>
      </c>
    </row>
    <row r="129" spans="1:10" ht="15.75" thickBot="1" x14ac:dyDescent="0.3">
      <c r="A129" s="1"/>
      <c r="B129" s="1" t="s">
        <v>129</v>
      </c>
      <c r="C129" s="1"/>
      <c r="D129" s="1"/>
      <c r="E129" s="1"/>
      <c r="F129" s="1"/>
      <c r="G129" s="10">
        <f>ROUND(G3+G37-G128,5)</f>
        <v>-911.48</v>
      </c>
      <c r="H129" s="10">
        <f>ROUND(H3+H37-H128,5)</f>
        <v>-28195</v>
      </c>
      <c r="I129" s="10">
        <f t="shared" si="10"/>
        <v>27283.52</v>
      </c>
      <c r="J129" s="11">
        <f t="shared" si="11"/>
        <v>3.2329999999999998E-2</v>
      </c>
    </row>
    <row r="130" spans="1:10" s="16" customFormat="1" ht="13.5" thickBot="1" x14ac:dyDescent="0.25">
      <c r="A130" s="4" t="s">
        <v>130</v>
      </c>
      <c r="B130" s="4"/>
      <c r="C130" s="4"/>
      <c r="D130" s="4"/>
      <c r="E130" s="4"/>
      <c r="F130" s="4"/>
      <c r="G130" s="14">
        <f>G129</f>
        <v>-911.48</v>
      </c>
      <c r="H130" s="14">
        <f>H129</f>
        <v>-28195</v>
      </c>
      <c r="I130" s="14">
        <f t="shared" si="10"/>
        <v>27283.52</v>
      </c>
      <c r="J130" s="15">
        <f t="shared" si="11"/>
        <v>3.2329999999999998E-2</v>
      </c>
    </row>
    <row r="131" spans="1:10" ht="15.75" thickTop="1" x14ac:dyDescent="0.25"/>
  </sheetData>
  <printOptions horizontalCentered="1"/>
  <pageMargins left="0" right="0" top="0.75" bottom="0.75" header="0.1" footer="0.3"/>
  <pageSetup orientation="portrait" r:id="rId1"/>
  <headerFooter>
    <oddHeader>&amp;L&amp;"Arial,Bold"&amp;8 09/22/15
&amp;"Arial,Bold"&amp;8 Cash Basis&amp;C&amp;"Arial,Bold"&amp;12 APA California
&amp;"Arial,Bold"&amp;14 Profit &amp;&amp; Loss Budget vs. Actual
&amp;"Arial,Bold"&amp;10 January through August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561975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561975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0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J19" sqref="J19"/>
    </sheetView>
  </sheetViews>
  <sheetFormatPr defaultRowHeight="15" x14ac:dyDescent="0.25"/>
  <cols>
    <col min="1" max="3" width="3" style="17" customWidth="1"/>
    <col min="4" max="4" width="27" style="17" customWidth="1"/>
    <col min="5" max="5" width="12.5703125" style="18" bestFit="1" customWidth="1"/>
  </cols>
  <sheetData>
    <row r="1" spans="1:5" s="24" customFormat="1" ht="16.5" thickBot="1" x14ac:dyDescent="0.3">
      <c r="A1" s="22"/>
      <c r="B1" s="22"/>
      <c r="C1" s="22"/>
      <c r="D1" s="22"/>
      <c r="E1" s="23" t="s">
        <v>132</v>
      </c>
    </row>
    <row r="2" spans="1:5" ht="15.75" thickTop="1" x14ac:dyDescent="0.25">
      <c r="A2" s="1" t="s">
        <v>133</v>
      </c>
      <c r="B2" s="1"/>
      <c r="C2" s="1"/>
      <c r="D2" s="1"/>
      <c r="E2" s="3"/>
    </row>
    <row r="3" spans="1:5" x14ac:dyDescent="0.25">
      <c r="A3" s="1"/>
      <c r="B3" s="1" t="s">
        <v>134</v>
      </c>
      <c r="C3" s="1"/>
      <c r="D3" s="1"/>
      <c r="E3" s="3"/>
    </row>
    <row r="4" spans="1:5" x14ac:dyDescent="0.25">
      <c r="A4" s="1"/>
      <c r="B4" s="1"/>
      <c r="C4" s="1" t="s">
        <v>135</v>
      </c>
      <c r="D4" s="1"/>
      <c r="E4" s="3"/>
    </row>
    <row r="5" spans="1:5" x14ac:dyDescent="0.25">
      <c r="A5" s="1"/>
      <c r="B5" s="1"/>
      <c r="C5" s="1"/>
      <c r="D5" s="1" t="s">
        <v>136</v>
      </c>
      <c r="E5" s="3">
        <v>286248.09000000003</v>
      </c>
    </row>
    <row r="6" spans="1:5" ht="15.75" thickBot="1" x14ac:dyDescent="0.3">
      <c r="A6" s="1"/>
      <c r="B6" s="1"/>
      <c r="C6" s="1"/>
      <c r="D6" s="1" t="s">
        <v>137</v>
      </c>
      <c r="E6" s="8">
        <v>57455.6</v>
      </c>
    </row>
    <row r="7" spans="1:5" ht="15.75" thickBot="1" x14ac:dyDescent="0.3">
      <c r="A7" s="1"/>
      <c r="B7" s="1"/>
      <c r="C7" s="1" t="s">
        <v>138</v>
      </c>
      <c r="D7" s="1"/>
      <c r="E7" s="10">
        <f>ROUND(SUM(E4:E6),5)</f>
        <v>343703.69</v>
      </c>
    </row>
    <row r="8" spans="1:5" ht="15.75" thickBot="1" x14ac:dyDescent="0.3">
      <c r="A8" s="1"/>
      <c r="B8" s="1" t="s">
        <v>139</v>
      </c>
      <c r="C8" s="1"/>
      <c r="D8" s="1"/>
      <c r="E8" s="10">
        <f>ROUND(E3+E7,5)</f>
        <v>343703.69</v>
      </c>
    </row>
    <row r="9" spans="1:5" s="16" customFormat="1" ht="13.5" thickBot="1" x14ac:dyDescent="0.25">
      <c r="A9" s="4" t="s">
        <v>140</v>
      </c>
      <c r="B9" s="4"/>
      <c r="C9" s="4"/>
      <c r="D9" s="4"/>
      <c r="E9" s="14">
        <f>ROUND(E2+E8,5)</f>
        <v>343703.69</v>
      </c>
    </row>
    <row r="10" spans="1:5" ht="15.75" thickTop="1" x14ac:dyDescent="0.25">
      <c r="A10" s="1" t="s">
        <v>141</v>
      </c>
      <c r="B10" s="1"/>
      <c r="C10" s="1"/>
      <c r="D10" s="1"/>
      <c r="E10" s="3">
        <v>0</v>
      </c>
    </row>
  </sheetData>
  <printOptions horizontalCentered="1"/>
  <pageMargins left="0.7" right="0.7" top="1" bottom="0.75" header="0.1" footer="0.3"/>
  <pageSetup orientation="portrait" r:id="rId1"/>
  <headerFooter>
    <oddHeader>&amp;L&amp;"Arial,Bold"&amp;8 09/22/15
&amp;"Arial,Bold"&amp;8 Cash Basis&amp;C&amp;"Arial,Bold"&amp;12 APA California
&amp;"Arial,Bold"&amp;14 Balance Sheet
&amp;"Arial,Bold"&amp;10 As of August 31,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19050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19050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Farrell</dc:creator>
  <cp:lastModifiedBy>Francine Farrell</cp:lastModifiedBy>
  <cp:lastPrinted>2015-09-22T23:41:36Z</cp:lastPrinted>
  <dcterms:created xsi:type="dcterms:W3CDTF">2015-09-22T23:26:34Z</dcterms:created>
  <dcterms:modified xsi:type="dcterms:W3CDTF">2015-09-22T23:41:42Z</dcterms:modified>
</cp:coreProperties>
</file>