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109"/>
  <workbookPr/>
  <mc:AlternateContent xmlns:mc="http://schemas.openxmlformats.org/markup-compatibility/2006">
    <mc:Choice Requires="x15">
      <x15ac:absPath xmlns:x15ac="http://schemas.microsoft.com/office/spreadsheetml/2010/11/ac" url="/Users/laurensilva/Desktop/APA/Board meeting and retreats/Jan 2019/"/>
    </mc:Choice>
  </mc:AlternateContent>
  <bookViews>
    <workbookView xWindow="0" yWindow="460" windowWidth="25600" windowHeight="14500"/>
  </bookViews>
  <sheets>
    <sheet name="Profit and Loss" sheetId="1" r:id="rId1"/>
  </sheets>
  <calcPr calcId="19102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2" i="1" l="1"/>
  <c r="E9" i="1"/>
  <c r="E10" i="1"/>
  <c r="E11" i="1"/>
  <c r="E12" i="1"/>
  <c r="E13" i="1"/>
  <c r="E14" i="1"/>
  <c r="E15" i="1"/>
  <c r="E18" i="1"/>
  <c r="E8" i="1"/>
  <c r="E66" i="1"/>
  <c r="E91" i="1"/>
  <c r="D91" i="1"/>
  <c r="E128" i="1"/>
  <c r="E123" i="1"/>
  <c r="E117" i="1"/>
  <c r="E118" i="1"/>
  <c r="E137" i="1"/>
  <c r="E133" i="1"/>
  <c r="E102" i="1"/>
  <c r="E108" i="1"/>
  <c r="E50" i="1"/>
  <c r="E69" i="1"/>
  <c r="E62" i="1"/>
  <c r="E19" i="1"/>
  <c r="E35" i="1"/>
  <c r="E51" i="1"/>
  <c r="E138" i="1"/>
  <c r="E140" i="1"/>
  <c r="E142" i="1"/>
  <c r="E53" i="1"/>
  <c r="E55" i="1"/>
  <c r="E144" i="1"/>
  <c r="E145" i="1"/>
</calcChain>
</file>

<file path=xl/sharedStrings.xml><?xml version="1.0" encoding="utf-8"?>
<sst xmlns="http://schemas.openxmlformats.org/spreadsheetml/2006/main" count="166" uniqueCount="149">
  <si>
    <t>American Planning Association, California Chapter</t>
  </si>
  <si>
    <t>no entry</t>
  </si>
  <si>
    <t>NET INCOME</t>
  </si>
  <si>
    <t>PROFIT MARGIN (20-25% Guideline)</t>
  </si>
  <si>
    <t>TOTAL INCOME</t>
  </si>
  <si>
    <t xml:space="preserve">            Opening Reception</t>
  </si>
  <si>
    <t xml:space="preserve">            Conference Lanyards</t>
  </si>
  <si>
    <t xml:space="preserve">            Opening Keynote</t>
  </si>
  <si>
    <t xml:space="preserve">            Awards Event</t>
  </si>
  <si>
    <t xml:space="preserve">            Mobile App</t>
  </si>
  <si>
    <t xml:space="preserve">            Student Awards Luncheon</t>
  </si>
  <si>
    <t xml:space="preserve">            Continental Breakfast</t>
  </si>
  <si>
    <t xml:space="preserve">            Diversity Summit</t>
  </si>
  <si>
    <t xml:space="preserve">            Hotel Key</t>
  </si>
  <si>
    <t xml:space="preserve">      Total Exhibit Booth &amp; Event Sponsorship Packages</t>
  </si>
  <si>
    <t xml:space="preserve">      Total Special Events</t>
  </si>
  <si>
    <t xml:space="preserve">            Student Orientation/Walking Tour</t>
  </si>
  <si>
    <t xml:space="preserve">            Conference Pen</t>
  </si>
  <si>
    <t xml:space="preserve">            Mobile Application</t>
  </si>
  <si>
    <t xml:space="preserve">            Program Sponsors</t>
  </si>
  <si>
    <t xml:space="preserve">            Other Advertising</t>
  </si>
  <si>
    <t xml:space="preserve">      Total Advertising</t>
  </si>
  <si>
    <t>Credit Card Fees</t>
  </si>
  <si>
    <t>Conference Registration (Contract)</t>
  </si>
  <si>
    <t>Conference Program/AICP CM Support (Contract)</t>
  </si>
  <si>
    <t xml:space="preserve">      Printing Costs</t>
  </si>
  <si>
    <t xml:space="preserve">      Food &amp; Beverage</t>
  </si>
  <si>
    <t xml:space="preserve">      Facility Charge/Rental Fee</t>
  </si>
  <si>
    <t xml:space="preserve">      Transportation</t>
  </si>
  <si>
    <t xml:space="preserve">      Entertainment</t>
  </si>
  <si>
    <t xml:space="preserve">      Other Expenses</t>
  </si>
  <si>
    <t xml:space="preserve">      Student Awards Luncheon</t>
  </si>
  <si>
    <t xml:space="preserve">      Planning Commission Breakfast</t>
  </si>
  <si>
    <t xml:space="preserve">      Lunch Event(s)</t>
  </si>
  <si>
    <t xml:space="preserve">      Afternoon Breaks</t>
  </si>
  <si>
    <t xml:space="preserve">      CPF Auction</t>
  </si>
  <si>
    <t xml:space="preserve">      Consultants Reception</t>
  </si>
  <si>
    <t xml:space="preserve">      Other Food &amp; Beverage Expenses</t>
  </si>
  <si>
    <t xml:space="preserve">      Total Breakfasts/Coffee Service</t>
  </si>
  <si>
    <t xml:space="preserve">      Website</t>
  </si>
  <si>
    <t xml:space="preserve">      Mobile App</t>
  </si>
  <si>
    <t>TOTAL EXPENSES</t>
  </si>
  <si>
    <t>Less Chapter Expenses</t>
  </si>
  <si>
    <t>ADJUSTED TOTAL EXPENSES</t>
  </si>
  <si>
    <t>Less Chapter Income</t>
  </si>
  <si>
    <t>ADJUSTED TOTAL INCOME</t>
  </si>
  <si>
    <t xml:space="preserve">      Public Agencies</t>
  </si>
  <si>
    <t xml:space="preserve">      Non-Profit Organizations</t>
  </si>
  <si>
    <t>Conference Registration/Sponsor Support (Contract)</t>
  </si>
  <si>
    <t>ITEM</t>
  </si>
  <si>
    <t>VP Conference Expenses</t>
  </si>
  <si>
    <t xml:space="preserve">      Full Registration (Members &amp; Non-Members)</t>
  </si>
  <si>
    <t xml:space="preserve">      Full Registration (Students)</t>
  </si>
  <si>
    <t xml:space="preserve">      Full Registration (Young Planners)</t>
  </si>
  <si>
    <t xml:space="preserve">      One-Day Registration (Members &amp; Non-Members)</t>
  </si>
  <si>
    <t xml:space="preserve">      One-Day Registration (Speakers)</t>
  </si>
  <si>
    <t xml:space="preserve">      One-Day Registrations (Students)</t>
  </si>
  <si>
    <t xml:space="preserve">      One-Day Registrations (Young Planners)</t>
  </si>
  <si>
    <t xml:space="preserve">      Mobile Workshops</t>
  </si>
  <si>
    <t xml:space="preserve">      Guest Tickets</t>
  </si>
  <si>
    <t xml:space="preserve">      Pre-Conference Sessions</t>
  </si>
  <si>
    <t xml:space="preserve">            Website Hosting (per Contract)</t>
  </si>
  <si>
    <t xml:space="preserve">            Website Support (per Contract)</t>
  </si>
  <si>
    <t xml:space="preserve">            Mobile App Support (per Contract)</t>
  </si>
  <si>
    <t xml:space="preserve">      Full Registration (Speakers)</t>
  </si>
  <si>
    <t>Insurance</t>
  </si>
  <si>
    <t>Office Supplies</t>
  </si>
  <si>
    <t>Phone, Fax and Postage</t>
  </si>
  <si>
    <t>Committee Meals &amp; Expenses</t>
  </si>
  <si>
    <t xml:space="preserve">            CPF Auction</t>
  </si>
  <si>
    <t xml:space="preserve">            Closing Keynote</t>
  </si>
  <si>
    <t xml:space="preserve">      Conference Management Contractor</t>
  </si>
  <si>
    <t xml:space="preserve">      Reimbursable Travel &amp; Incidental Expenses</t>
  </si>
  <si>
    <t xml:space="preserve">      Onsite Conference Staffing</t>
  </si>
  <si>
    <t>Design Services (Contract)</t>
  </si>
  <si>
    <t>Proofreader (Contract)</t>
  </si>
  <si>
    <t xml:space="preserve">            Conference Give-Away</t>
  </si>
  <si>
    <t>6420.5a</t>
  </si>
  <si>
    <t>6420.5b</t>
  </si>
  <si>
    <t>6420.5c</t>
  </si>
  <si>
    <t>6420.5d</t>
  </si>
  <si>
    <t xml:space="preserve">      Meeting Rooms - Facility Space Fee (contract)</t>
  </si>
  <si>
    <t xml:space="preserve">      Audio/Visual (contract)</t>
  </si>
  <si>
    <t xml:space="preserve">      Exhibitor Services Provider (contract)</t>
  </si>
  <si>
    <t xml:space="preserve">            Security</t>
  </si>
  <si>
    <t xml:space="preserve">            Signage</t>
  </si>
  <si>
    <t xml:space="preserve">      Conference Give-Away Item</t>
  </si>
  <si>
    <t xml:space="preserve">      Lanyards</t>
  </si>
  <si>
    <t>Conference Opening Event (6400):</t>
  </si>
  <si>
    <t>Operations/Miscellaneous (5110):</t>
  </si>
  <si>
    <t>Conference Management (5106):</t>
  </si>
  <si>
    <t xml:space="preserve">      Advertising (4740):</t>
  </si>
  <si>
    <t>Conference Sponsorships (4700):</t>
  </si>
  <si>
    <t>Conference Registration (4600):</t>
  </si>
  <si>
    <t>Other Events - Food &amp; Beverage (6420):</t>
  </si>
  <si>
    <t>Conference Facility Expenses (6450):</t>
  </si>
  <si>
    <t>Publicity Materials (6460):</t>
  </si>
  <si>
    <t>Mobile Workshops (6470):</t>
  </si>
  <si>
    <t>Social Media (6480):</t>
  </si>
  <si>
    <t xml:space="preserve">      Special Events (4725):</t>
  </si>
  <si>
    <t xml:space="preserve">      Exhibit Booth/Event Sponsorship Packages (4710):</t>
  </si>
  <si>
    <t>Accounting/Tax Services (Contract)</t>
  </si>
  <si>
    <t xml:space="preserve">      Furniture Rental</t>
  </si>
  <si>
    <t xml:space="preserve">      Fencing</t>
  </si>
  <si>
    <t xml:space="preserve">      Paper Goods </t>
  </si>
  <si>
    <t xml:space="preserve">      Beer and Wine</t>
  </si>
  <si>
    <t xml:space="preserve">      Food</t>
  </si>
  <si>
    <t xml:space="preserve">      Total Other Facility Expenses</t>
  </si>
  <si>
    <t xml:space="preserve">      Chapter Board Meeting (breakfast/lunch)</t>
  </si>
  <si>
    <t xml:space="preserve">            Mobile App Hosting (per Contract)</t>
  </si>
  <si>
    <t>TOTAL Conference Registration Income</t>
  </si>
  <si>
    <t>TOTAL Misc. Conference Income</t>
  </si>
  <si>
    <t>TOTAL Conference Management (Contract)</t>
  </si>
  <si>
    <t>TOTAL Operations/Miscellaneous</t>
  </si>
  <si>
    <t>TOTAL Conference Opening Event</t>
  </si>
  <si>
    <t>TOTAL Other Events - Food &amp; Beverage</t>
  </si>
  <si>
    <t>TOTAL Conference Facility Expenses</t>
  </si>
  <si>
    <t>TOTAL Publicity Materials</t>
  </si>
  <si>
    <t>TOTAL Mobile Workshops</t>
  </si>
  <si>
    <t>TOTAL Social Media</t>
  </si>
  <si>
    <t>Total Cost</t>
  </si>
  <si>
    <t>Speaker Fees and Expenses</t>
  </si>
  <si>
    <t>Unit Cost</t>
  </si>
  <si>
    <r>
      <t xml:space="preserve">      </t>
    </r>
    <r>
      <rPr>
        <sz val="11"/>
        <color rgb="FF000000"/>
        <rFont val="Calibri"/>
        <family val="2"/>
        <scheme val="minor"/>
      </rPr>
      <t>Hotel Rooms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(conference)</t>
    </r>
  </si>
  <si>
    <r>
      <t xml:space="preserve">      </t>
    </r>
    <r>
      <rPr>
        <sz val="11"/>
        <color rgb="FF000000"/>
        <rFont val="Calibri"/>
        <family val="2"/>
        <scheme val="minor"/>
      </rPr>
      <t>Volunteer Stipends</t>
    </r>
    <r>
      <rPr>
        <b/>
        <sz val="11"/>
        <color indexed="8"/>
        <rFont val="Calibri"/>
        <family val="2"/>
        <scheme val="minor"/>
      </rPr>
      <t xml:space="preserve">  </t>
    </r>
  </si>
  <si>
    <r>
      <t xml:space="preserve">      </t>
    </r>
    <r>
      <rPr>
        <sz val="11"/>
        <color rgb="FF000000"/>
        <rFont val="Calibri"/>
        <family val="2"/>
        <scheme val="minor"/>
      </rPr>
      <t>ASCAP</t>
    </r>
  </si>
  <si>
    <r>
      <t xml:space="preserve">      </t>
    </r>
    <r>
      <rPr>
        <u/>
        <sz val="11"/>
        <color rgb="FF000000"/>
        <rFont val="Calibri"/>
        <family val="2"/>
        <scheme val="minor"/>
      </rPr>
      <t>Breakfasts/Coffee Service:</t>
    </r>
  </si>
  <si>
    <r>
      <t xml:space="preserve">      </t>
    </r>
    <r>
      <rPr>
        <u/>
        <sz val="11"/>
        <rFont val="Calibri"/>
        <family val="2"/>
        <scheme val="minor"/>
      </rPr>
      <t>Other Facility Expenses (6454):</t>
    </r>
  </si>
  <si>
    <r>
      <t xml:space="preserve">      </t>
    </r>
    <r>
      <rPr>
        <u/>
        <sz val="11"/>
        <color rgb="FF000000"/>
        <rFont val="Calibri"/>
        <family val="2"/>
        <scheme val="minor"/>
      </rPr>
      <t>Website:</t>
    </r>
  </si>
  <si>
    <r>
      <t xml:space="preserve">      </t>
    </r>
    <r>
      <rPr>
        <u/>
        <sz val="11"/>
        <color rgb="FF000000"/>
        <rFont val="Calibri"/>
        <family val="2"/>
        <scheme val="minor"/>
      </rPr>
      <t>Mobile App:</t>
    </r>
  </si>
  <si>
    <t>No. or %</t>
  </si>
  <si>
    <r>
      <t xml:space="preserve">Chapter Budget Items
</t>
    </r>
    <r>
      <rPr>
        <b/>
        <sz val="12"/>
        <color rgb="FF000000"/>
        <rFont val="Calibri"/>
        <family val="2"/>
        <scheme val="minor"/>
      </rPr>
      <t>(Conference budget details shown in gray)</t>
    </r>
  </si>
  <si>
    <t>INCOME ITEMS</t>
  </si>
  <si>
    <t>EXPENSE ITEMS</t>
  </si>
  <si>
    <t xml:space="preserve">            Day One - Coffee Service Only</t>
  </si>
  <si>
    <t xml:space="preserve">            Day Two - Breakfast</t>
  </si>
  <si>
    <t xml:space="preserve">            Day Three -Breakfast</t>
  </si>
  <si>
    <t xml:space="preserve">            Day Four -Breakfast</t>
  </si>
  <si>
    <t xml:space="preserve">            Internet/Electrical</t>
  </si>
  <si>
    <t>Opening Reception/Keynote</t>
  </si>
  <si>
    <t>Awards/CPF Auction/Closing Keynote</t>
  </si>
  <si>
    <t>Student Awards/YPG Mixer</t>
  </si>
  <si>
    <t>Afternoon Break</t>
  </si>
  <si>
    <t>December 13, 2018 - D. Alongi</t>
  </si>
  <si>
    <t xml:space="preserve">            Additional Giveaway</t>
  </si>
  <si>
    <t>Revised: December 18, 2018 - D. Alongi/H. Hom</t>
  </si>
  <si>
    <t>2019 Santa Barbara Conference (based on 1,400 registrations)</t>
  </si>
  <si>
    <t>Proposed Conference Budget</t>
  </si>
  <si>
    <t>TOTAL Conference Sponsorships (90% of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</si>
</sst>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#,##0_);[Red]\(&quot;$&quot;#,##0\)"/>
    <numFmt numFmtId="44" formatCode="_(&quot;$&quot;* #,##0.00_);_(&quot;$&quot;* \(#,##0.00\);_(&quot;$&quot;* &quot;-&quot;??_);_(@_)"/>
    <numFmt numFmtId="164" formatCode="#,##0.00\ _€"/>
    <numFmt numFmtId="165" formatCode="#,##0\ _€"/>
    <numFmt numFmtId="166" formatCode="0.0"/>
  </numFmts>
  <fonts count="16" x14ac:knownFonts="1"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u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rgb="FF000000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22">
    <xf numFmtId="0" fontId="0" fillId="0" borderId="0" xfId="0"/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4" fillId="2" borderId="3" xfId="0" applyFont="1" applyFill="1" applyBorder="1" applyAlignment="1">
      <alignment horizontal="center" vertical="top" wrapText="1"/>
    </xf>
    <xf numFmtId="3" fontId="4" fillId="2" borderId="3" xfId="0" applyNumberFormat="1" applyFont="1" applyFill="1" applyBorder="1" applyAlignment="1">
      <alignment horizontal="right" vertical="top" wrapText="1"/>
    </xf>
    <xf numFmtId="0" fontId="8" fillId="4" borderId="3" xfId="0" applyFont="1" applyFill="1" applyBorder="1" applyAlignment="1">
      <alignment horizontal="left" vertical="top" wrapText="1"/>
    </xf>
    <xf numFmtId="0" fontId="9" fillId="4" borderId="3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right" vertical="top" wrapText="1"/>
    </xf>
    <xf numFmtId="0" fontId="2" fillId="4" borderId="3" xfId="0" applyFont="1" applyFill="1" applyBorder="1" applyAlignment="1">
      <alignment horizontal="left" vertical="top" wrapText="1"/>
    </xf>
    <xf numFmtId="6" fontId="0" fillId="4" borderId="1" xfId="0" applyNumberFormat="1" applyFont="1" applyFill="1" applyBorder="1" applyAlignment="1">
      <alignment vertical="top" wrapText="1"/>
    </xf>
    <xf numFmtId="38" fontId="2" fillId="4" borderId="3" xfId="0" applyNumberFormat="1" applyFont="1" applyFill="1" applyBorder="1" applyAlignment="1">
      <alignment horizontal="right" vertical="top" wrapText="1"/>
    </xf>
    <xf numFmtId="2" fontId="2" fillId="4" borderId="3" xfId="0" applyNumberFormat="1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3" fontId="7" fillId="0" borderId="1" xfId="0" applyNumberFormat="1" applyFont="1" applyBorder="1" applyAlignment="1">
      <alignment horizontal="right" vertical="top" wrapText="1"/>
    </xf>
    <xf numFmtId="0" fontId="8" fillId="0" borderId="1" xfId="0" applyFont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center" vertical="top" wrapText="1"/>
    </xf>
    <xf numFmtId="0" fontId="0" fillId="0" borderId="1" xfId="0" applyFont="1" applyBorder="1" applyAlignment="1">
      <alignment horizontal="left" vertical="top" wrapText="1"/>
    </xf>
    <xf numFmtId="3" fontId="0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3" fontId="0" fillId="0" borderId="1" xfId="0" applyNumberFormat="1" applyFont="1" applyBorder="1" applyAlignment="1">
      <alignment horizontal="right" vertical="top" wrapText="1"/>
    </xf>
    <xf numFmtId="6" fontId="2" fillId="0" borderId="1" xfId="0" applyNumberFormat="1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right" vertical="top" wrapText="1"/>
    </xf>
    <xf numFmtId="3" fontId="2" fillId="0" borderId="1" xfId="0" applyNumberFormat="1" applyFont="1" applyFill="1" applyBorder="1" applyAlignment="1">
      <alignment horizontal="right" vertical="top" wrapText="1"/>
    </xf>
    <xf numFmtId="3" fontId="8" fillId="0" borderId="1" xfId="0" applyNumberFormat="1" applyFont="1" applyBorder="1" applyAlignment="1">
      <alignment horizontal="righ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 wrapText="1"/>
    </xf>
    <xf numFmtId="3" fontId="4" fillId="2" borderId="1" xfId="0" applyNumberFormat="1" applyFont="1" applyFill="1" applyBorder="1" applyAlignment="1">
      <alignment horizontal="right" vertical="top" wrapText="1"/>
    </xf>
    <xf numFmtId="0" fontId="2" fillId="4" borderId="1" xfId="0" applyFont="1" applyFill="1" applyBorder="1" applyAlignment="1">
      <alignment horizontal="left" vertical="top" wrapText="1"/>
    </xf>
    <xf numFmtId="0" fontId="11" fillId="4" borderId="1" xfId="0" applyFont="1" applyFill="1" applyBorder="1" applyAlignment="1">
      <alignment horizontal="left" vertical="top" wrapText="1"/>
    </xf>
    <xf numFmtId="0" fontId="0" fillId="4" borderId="1" xfId="0" applyFont="1" applyFill="1" applyBorder="1" applyAlignment="1">
      <alignment horizontal="right" vertical="top" wrapText="1"/>
    </xf>
    <xf numFmtId="164" fontId="0" fillId="4" borderId="1" xfId="0" applyNumberFormat="1" applyFont="1" applyFill="1" applyBorder="1" applyAlignment="1">
      <alignment horizontal="left" vertical="top" wrapText="1"/>
    </xf>
    <xf numFmtId="3" fontId="0" fillId="4" borderId="1" xfId="0" applyNumberFormat="1" applyFont="1" applyFill="1" applyBorder="1" applyAlignment="1">
      <alignment horizontal="right" vertical="top" wrapText="1"/>
    </xf>
    <xf numFmtId="164" fontId="7" fillId="0" borderId="1" xfId="0" applyNumberFormat="1" applyFont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3" fontId="7" fillId="0" borderId="1" xfId="0" applyNumberFormat="1" applyFont="1" applyFill="1" applyBorder="1" applyAlignment="1">
      <alignment horizontal="right" vertical="top" wrapText="1"/>
    </xf>
    <xf numFmtId="0" fontId="7" fillId="4" borderId="1" xfId="0" applyFont="1" applyFill="1" applyBorder="1" applyAlignment="1">
      <alignment horizontal="left" vertical="top" wrapText="1"/>
    </xf>
    <xf numFmtId="0" fontId="0" fillId="4" borderId="1" xfId="0" applyFont="1" applyFill="1" applyBorder="1" applyAlignment="1">
      <alignment horizontal="left" vertical="top" wrapText="1"/>
    </xf>
    <xf numFmtId="164" fontId="7" fillId="0" borderId="1" xfId="0" applyNumberFormat="1" applyFont="1" applyFill="1" applyBorder="1" applyAlignment="1">
      <alignment horizontal="left" vertical="top" wrapText="1"/>
    </xf>
    <xf numFmtId="0" fontId="8" fillId="5" borderId="1" xfId="0" applyFont="1" applyFill="1" applyBorder="1" applyAlignment="1">
      <alignment horizontal="left" vertical="top" wrapText="1"/>
    </xf>
    <xf numFmtId="164" fontId="7" fillId="5" borderId="1" xfId="0" applyNumberFormat="1" applyFont="1" applyFill="1" applyBorder="1" applyAlignment="1">
      <alignment horizontal="left" vertical="top" wrapText="1"/>
    </xf>
    <xf numFmtId="165" fontId="7" fillId="0" borderId="1" xfId="0" applyNumberFormat="1" applyFont="1" applyFill="1" applyBorder="1" applyAlignment="1">
      <alignment horizontal="right" vertical="top" wrapText="1"/>
    </xf>
    <xf numFmtId="3" fontId="7" fillId="3" borderId="1" xfId="0" applyNumberFormat="1" applyFont="1" applyFill="1" applyBorder="1" applyAlignment="1">
      <alignment horizontal="right" vertical="top" wrapText="1"/>
    </xf>
    <xf numFmtId="0" fontId="9" fillId="4" borderId="1" xfId="0" applyFont="1" applyFill="1" applyBorder="1" applyAlignment="1">
      <alignment horizontal="left" vertical="top" wrapText="1"/>
    </xf>
    <xf numFmtId="0" fontId="7" fillId="4" borderId="1" xfId="0" applyFont="1" applyFill="1" applyBorder="1" applyAlignment="1">
      <alignment horizontal="right" vertical="top" wrapText="1"/>
    </xf>
    <xf numFmtId="164" fontId="12" fillId="4" borderId="1" xfId="0" applyNumberFormat="1" applyFont="1" applyFill="1" applyBorder="1" applyAlignment="1">
      <alignment horizontal="left" vertical="top" wrapText="1"/>
    </xf>
    <xf numFmtId="165" fontId="0" fillId="4" borderId="1" xfId="0" applyNumberFormat="1" applyFont="1" applyFill="1" applyBorder="1" applyAlignment="1">
      <alignment horizontal="right" vertical="top" wrapText="1"/>
    </xf>
    <xf numFmtId="166" fontId="2" fillId="4" borderId="1" xfId="0" applyNumberFormat="1" applyFont="1" applyFill="1" applyBorder="1" applyAlignment="1">
      <alignment horizontal="left" vertical="top" wrapText="1"/>
    </xf>
    <xf numFmtId="2" fontId="2" fillId="4" borderId="1" xfId="0" applyNumberFormat="1" applyFont="1" applyFill="1" applyBorder="1" applyAlignment="1">
      <alignment horizontal="left" vertical="top" wrapText="1"/>
    </xf>
    <xf numFmtId="0" fontId="8" fillId="5" borderId="1" xfId="0" applyFont="1" applyFill="1" applyBorder="1" applyAlignment="1">
      <alignment horizontal="right" vertical="top" wrapText="1"/>
    </xf>
    <xf numFmtId="0" fontId="2" fillId="5" borderId="1" xfId="0" applyFont="1" applyFill="1" applyBorder="1" applyAlignment="1">
      <alignment horizontal="left" vertical="top" wrapText="1"/>
    </xf>
    <xf numFmtId="3" fontId="2" fillId="5" borderId="1" xfId="0" applyNumberFormat="1" applyFont="1" applyFill="1" applyBorder="1" applyAlignment="1">
      <alignment horizontal="right" vertical="top" wrapText="1"/>
    </xf>
    <xf numFmtId="164" fontId="2" fillId="5" borderId="1" xfId="0" applyNumberFormat="1" applyFont="1" applyFill="1" applyBorder="1" applyAlignment="1">
      <alignment horizontal="left" vertical="top" wrapText="1"/>
    </xf>
    <xf numFmtId="164" fontId="8" fillId="4" borderId="1" xfId="0" applyNumberFormat="1" applyFont="1" applyFill="1" applyBorder="1" applyAlignment="1">
      <alignment horizontal="left" vertical="top" wrapText="1"/>
    </xf>
    <xf numFmtId="3" fontId="2" fillId="4" borderId="1" xfId="0" applyNumberFormat="1" applyFont="1" applyFill="1" applyBorder="1" applyAlignment="1">
      <alignment horizontal="right" vertical="top" wrapText="1"/>
    </xf>
    <xf numFmtId="164" fontId="2" fillId="4" borderId="1" xfId="0" applyNumberFormat="1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right" vertical="top" wrapText="1"/>
    </xf>
    <xf numFmtId="0" fontId="7" fillId="3" borderId="1" xfId="0" applyFont="1" applyFill="1" applyBorder="1" applyAlignment="1">
      <alignment horizontal="left" vertical="top" wrapText="1"/>
    </xf>
    <xf numFmtId="3" fontId="0" fillId="3" borderId="1" xfId="0" applyNumberFormat="1" applyFont="1" applyFill="1" applyBorder="1" applyAlignment="1">
      <alignment horizontal="right" vertical="top" wrapText="1"/>
    </xf>
    <xf numFmtId="9" fontId="7" fillId="0" borderId="1" xfId="1" applyFont="1" applyBorder="1" applyAlignment="1">
      <alignment horizontal="righ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2" xfId="0" applyFont="1" applyBorder="1" applyAlignment="1">
      <alignment vertical="top" wrapText="1"/>
    </xf>
    <xf numFmtId="3" fontId="0" fillId="0" borderId="2" xfId="0" applyNumberFormat="1" applyFont="1" applyBorder="1" applyAlignment="1">
      <alignment horizontal="right" vertical="top" wrapText="1"/>
    </xf>
    <xf numFmtId="3" fontId="0" fillId="0" borderId="0" xfId="0" applyNumberFormat="1" applyFont="1" applyAlignment="1">
      <alignment horizontal="right" vertical="top" wrapText="1"/>
    </xf>
    <xf numFmtId="6" fontId="0" fillId="4" borderId="1" xfId="0" applyNumberFormat="1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horizontal="right" vertical="top" wrapText="1"/>
    </xf>
    <xf numFmtId="9" fontId="0" fillId="4" borderId="1" xfId="1" applyFont="1" applyFill="1" applyBorder="1" applyAlignment="1">
      <alignment horizontal="right" vertical="top" wrapText="1"/>
    </xf>
    <xf numFmtId="9" fontId="0" fillId="4" borderId="1" xfId="0" applyNumberFormat="1" applyFont="1" applyFill="1" applyBorder="1" applyAlignment="1">
      <alignment horizontal="right" vertical="top" wrapText="1"/>
    </xf>
    <xf numFmtId="0" fontId="7" fillId="0" borderId="1" xfId="0" applyFont="1" applyBorder="1" applyAlignment="1">
      <alignment horizontal="right" vertical="top" wrapText="1"/>
    </xf>
    <xf numFmtId="0" fontId="0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8" fillId="0" borderId="1" xfId="0" applyFont="1" applyBorder="1" applyAlignment="1">
      <alignment horizontal="right" vertical="top" wrapText="1"/>
    </xf>
    <xf numFmtId="6" fontId="2" fillId="0" borderId="1" xfId="0" applyNumberFormat="1" applyFont="1" applyBorder="1" applyAlignment="1">
      <alignment horizontal="right" vertical="top" wrapText="1"/>
    </xf>
    <xf numFmtId="0" fontId="4" fillId="2" borderId="1" xfId="0" applyFont="1" applyFill="1" applyBorder="1" applyAlignment="1">
      <alignment horizontal="right" vertical="top" wrapText="1"/>
    </xf>
    <xf numFmtId="0" fontId="11" fillId="4" borderId="1" xfId="0" applyFont="1" applyFill="1" applyBorder="1" applyAlignment="1">
      <alignment horizontal="right" vertical="top" wrapText="1"/>
    </xf>
    <xf numFmtId="164" fontId="0" fillId="4" borderId="1" xfId="0" applyNumberFormat="1" applyFont="1" applyFill="1" applyBorder="1" applyAlignment="1">
      <alignment horizontal="right" vertical="top" wrapText="1"/>
    </xf>
    <xf numFmtId="164" fontId="7" fillId="0" borderId="1" xfId="0" applyNumberFormat="1" applyFont="1" applyBorder="1" applyAlignment="1">
      <alignment horizontal="right" vertical="top" wrapText="1"/>
    </xf>
    <xf numFmtId="0" fontId="7" fillId="0" borderId="1" xfId="0" applyFont="1" applyFill="1" applyBorder="1" applyAlignment="1">
      <alignment horizontal="right" vertical="top" wrapText="1"/>
    </xf>
    <xf numFmtId="164" fontId="7" fillId="0" borderId="1" xfId="0" applyNumberFormat="1" applyFont="1" applyFill="1" applyBorder="1" applyAlignment="1">
      <alignment horizontal="right" vertical="top" wrapText="1"/>
    </xf>
    <xf numFmtId="164" fontId="7" fillId="5" borderId="1" xfId="0" applyNumberFormat="1" applyFont="1" applyFill="1" applyBorder="1" applyAlignment="1">
      <alignment horizontal="right" vertical="top" wrapText="1"/>
    </xf>
    <xf numFmtId="0" fontId="0" fillId="0" borderId="2" xfId="0" applyFont="1" applyBorder="1" applyAlignment="1">
      <alignment horizontal="right" vertical="top" wrapText="1"/>
    </xf>
    <xf numFmtId="0" fontId="0" fillId="0" borderId="0" xfId="0" applyFont="1" applyAlignment="1">
      <alignment horizontal="right" vertical="top" wrapText="1"/>
    </xf>
    <xf numFmtId="3" fontId="12" fillId="4" borderId="1" xfId="0" applyNumberFormat="1" applyFont="1" applyFill="1" applyBorder="1" applyAlignment="1">
      <alignment horizontal="right" vertical="top" wrapText="1"/>
    </xf>
    <xf numFmtId="3" fontId="8" fillId="5" borderId="1" xfId="0" applyNumberFormat="1" applyFont="1" applyFill="1" applyBorder="1" applyAlignment="1">
      <alignment horizontal="right" vertical="top" wrapText="1"/>
    </xf>
    <xf numFmtId="3" fontId="8" fillId="4" borderId="1" xfId="0" applyNumberFormat="1" applyFont="1" applyFill="1" applyBorder="1" applyAlignment="1">
      <alignment horizontal="right" vertical="top" wrapText="1"/>
    </xf>
    <xf numFmtId="44" fontId="3" fillId="0" borderId="1" xfId="2" applyFont="1" applyBorder="1" applyAlignment="1">
      <alignment horizontal="right" vertical="top" wrapText="1"/>
    </xf>
    <xf numFmtId="3" fontId="8" fillId="4" borderId="3" xfId="0" applyNumberFormat="1" applyFont="1" applyFill="1" applyBorder="1" applyAlignment="1">
      <alignment horizontal="right" vertical="top" wrapText="1"/>
    </xf>
    <xf numFmtId="0" fontId="14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3" fontId="14" fillId="0" borderId="4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3" fontId="0" fillId="0" borderId="1" xfId="0" applyNumberFormat="1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right" vertical="top" wrapText="1"/>
    </xf>
    <xf numFmtId="0" fontId="7" fillId="0" borderId="0" xfId="0" applyFont="1" applyAlignment="1">
      <alignment vertical="top" wrapText="1"/>
    </xf>
    <xf numFmtId="2" fontId="2" fillId="4" borderId="6" xfId="0" applyNumberFormat="1" applyFont="1" applyFill="1" applyBorder="1" applyAlignment="1">
      <alignment horizontal="left" vertical="top" wrapText="1"/>
    </xf>
    <xf numFmtId="0" fontId="2" fillId="4" borderId="6" xfId="0" applyFont="1" applyFill="1" applyBorder="1" applyAlignment="1">
      <alignment horizontal="left" vertical="top" wrapText="1"/>
    </xf>
    <xf numFmtId="0" fontId="2" fillId="4" borderId="6" xfId="0" applyFont="1" applyFill="1" applyBorder="1" applyAlignment="1">
      <alignment horizontal="right" vertical="top" wrapText="1"/>
    </xf>
    <xf numFmtId="6" fontId="2" fillId="4" borderId="6" xfId="0" applyNumberFormat="1" applyFont="1" applyFill="1" applyBorder="1" applyAlignment="1">
      <alignment horizontal="right" vertical="top" wrapText="1"/>
    </xf>
    <xf numFmtId="38" fontId="2" fillId="4" borderId="6" xfId="0" applyNumberFormat="1" applyFont="1" applyFill="1" applyBorder="1" applyAlignment="1">
      <alignment horizontal="right" vertical="top" wrapText="1"/>
    </xf>
    <xf numFmtId="0" fontId="8" fillId="0" borderId="3" xfId="0" applyFont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10" fillId="0" borderId="3" xfId="0" applyFont="1" applyFill="1" applyBorder="1" applyAlignment="1">
      <alignment horizontal="right" vertical="top" wrapText="1"/>
    </xf>
    <xf numFmtId="3" fontId="8" fillId="0" borderId="3" xfId="0" applyNumberFormat="1" applyFont="1" applyFill="1" applyBorder="1" applyAlignment="1">
      <alignment horizontal="righ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right" vertical="top" wrapText="1"/>
    </xf>
    <xf numFmtId="3" fontId="7" fillId="0" borderId="5" xfId="0" applyNumberFormat="1" applyFont="1" applyBorder="1" applyAlignment="1">
      <alignment horizontal="right" vertical="top" wrapText="1"/>
    </xf>
    <xf numFmtId="0" fontId="8" fillId="0" borderId="7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right" vertical="top" wrapText="1"/>
    </xf>
    <xf numFmtId="3" fontId="0" fillId="0" borderId="7" xfId="0" applyNumberFormat="1" applyFont="1" applyBorder="1" applyAlignment="1">
      <alignment horizontal="right" vertical="top" wrapText="1"/>
    </xf>
    <xf numFmtId="0" fontId="8" fillId="0" borderId="3" xfId="0" applyFont="1" applyBorder="1" applyAlignment="1">
      <alignment horizontal="right" vertical="top" wrapText="1"/>
    </xf>
    <xf numFmtId="3" fontId="8" fillId="0" borderId="3" xfId="0" applyNumberFormat="1" applyFont="1" applyBorder="1" applyAlignment="1">
      <alignment horizontal="right" vertical="top" wrapText="1"/>
    </xf>
    <xf numFmtId="0" fontId="8" fillId="0" borderId="5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right" vertical="top" wrapText="1"/>
    </xf>
    <xf numFmtId="3" fontId="8" fillId="0" borderId="5" xfId="0" applyNumberFormat="1" applyFont="1" applyBorder="1" applyAlignment="1">
      <alignment horizontal="right" vertical="top" wrapText="1"/>
    </xf>
    <xf numFmtId="0" fontId="0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5" fillId="0" borderId="0" xfId="0" applyFont="1" applyAlignment="1">
      <alignment vertical="top" wrapText="1"/>
    </xf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"/>
  <sheetViews>
    <sheetView tabSelected="1" workbookViewId="0">
      <selection activeCell="J49" sqref="J49"/>
    </sheetView>
  </sheetViews>
  <sheetFormatPr baseColWidth="10" defaultColWidth="8.83203125" defaultRowHeight="15" x14ac:dyDescent="0.2"/>
  <cols>
    <col min="1" max="1" width="7.83203125" style="5" customWidth="1"/>
    <col min="2" max="2" width="47.83203125" style="6" customWidth="1"/>
    <col min="3" max="3" width="9.33203125" style="84" customWidth="1"/>
    <col min="4" max="4" width="9.83203125" style="6" customWidth="1"/>
    <col min="5" max="5" width="15" style="66" customWidth="1"/>
    <col min="6" max="6" width="18" style="6" customWidth="1"/>
    <col min="7" max="16384" width="8.83203125" style="6"/>
  </cols>
  <sheetData>
    <row r="1" spans="1:5" s="4" customFormat="1" ht="17.75" customHeight="1" x14ac:dyDescent="0.2">
      <c r="A1" s="3"/>
      <c r="B1" s="120" t="s">
        <v>0</v>
      </c>
      <c r="C1" s="120"/>
      <c r="D1" s="120"/>
      <c r="E1" s="120"/>
    </row>
    <row r="2" spans="1:5" s="4" customFormat="1" ht="19" x14ac:dyDescent="0.2">
      <c r="A2" s="3"/>
      <c r="B2" s="120" t="s">
        <v>147</v>
      </c>
      <c r="C2" s="120"/>
      <c r="D2" s="120"/>
      <c r="E2" s="120"/>
    </row>
    <row r="3" spans="1:5" s="4" customFormat="1" ht="20" customHeight="1" x14ac:dyDescent="0.2">
      <c r="A3" s="3"/>
      <c r="B3" s="120" t="s">
        <v>146</v>
      </c>
      <c r="C3" s="120"/>
      <c r="D3" s="120"/>
      <c r="E3" s="121"/>
    </row>
    <row r="5" spans="1:5" s="93" customFormat="1" ht="33" thickBot="1" x14ac:dyDescent="0.25">
      <c r="A5" s="90"/>
      <c r="B5" s="91" t="s">
        <v>131</v>
      </c>
      <c r="C5" s="91" t="s">
        <v>130</v>
      </c>
      <c r="D5" s="91" t="s">
        <v>122</v>
      </c>
      <c r="E5" s="92" t="s">
        <v>120</v>
      </c>
    </row>
    <row r="6" spans="1:5" ht="14.5" customHeight="1" x14ac:dyDescent="0.2">
      <c r="A6" s="7" t="s">
        <v>49</v>
      </c>
      <c r="B6" s="7" t="s">
        <v>132</v>
      </c>
      <c r="C6" s="68"/>
      <c r="D6" s="7"/>
      <c r="E6" s="8"/>
    </row>
    <row r="7" spans="1:5" x14ac:dyDescent="0.2">
      <c r="A7" s="9"/>
      <c r="B7" s="10" t="s">
        <v>93</v>
      </c>
      <c r="C7" s="89">
        <v>1400</v>
      </c>
      <c r="D7" s="10"/>
      <c r="E7" s="11" t="s">
        <v>1</v>
      </c>
    </row>
    <row r="8" spans="1:5" x14ac:dyDescent="0.2">
      <c r="A8" s="12">
        <v>4600.1000000000004</v>
      </c>
      <c r="B8" s="12" t="s">
        <v>51</v>
      </c>
      <c r="C8" s="69">
        <v>0.68</v>
      </c>
      <c r="D8" s="13">
        <v>575</v>
      </c>
      <c r="E8" s="14">
        <f>C$7*C8*D8</f>
        <v>547400.00000000012</v>
      </c>
    </row>
    <row r="9" spans="1:5" x14ac:dyDescent="0.2">
      <c r="A9" s="12">
        <v>4600.2</v>
      </c>
      <c r="B9" s="12" t="s">
        <v>64</v>
      </c>
      <c r="C9" s="69">
        <v>0.08</v>
      </c>
      <c r="D9" s="13">
        <v>450</v>
      </c>
      <c r="E9" s="14">
        <f t="shared" ref="E9:E15" si="0">C$7*C9*D9</f>
        <v>50400</v>
      </c>
    </row>
    <row r="10" spans="1:5" x14ac:dyDescent="0.2">
      <c r="A10" s="12">
        <v>4600.3</v>
      </c>
      <c r="B10" s="12" t="s">
        <v>52</v>
      </c>
      <c r="C10" s="70">
        <v>0.03</v>
      </c>
      <c r="D10" s="13">
        <v>150</v>
      </c>
      <c r="E10" s="14">
        <f t="shared" si="0"/>
        <v>6300</v>
      </c>
    </row>
    <row r="11" spans="1:5" x14ac:dyDescent="0.2">
      <c r="A11" s="12">
        <v>4600.3999999999996</v>
      </c>
      <c r="B11" s="12" t="s">
        <v>53</v>
      </c>
      <c r="C11" s="69">
        <v>0.09</v>
      </c>
      <c r="D11" s="13">
        <v>375</v>
      </c>
      <c r="E11" s="14">
        <f t="shared" si="0"/>
        <v>47250</v>
      </c>
    </row>
    <row r="12" spans="1:5" x14ac:dyDescent="0.2">
      <c r="A12" s="12">
        <v>4600.5</v>
      </c>
      <c r="B12" s="12" t="s">
        <v>54</v>
      </c>
      <c r="C12" s="70">
        <v>7.0000000000000007E-2</v>
      </c>
      <c r="D12" s="13">
        <v>375</v>
      </c>
      <c r="E12" s="14">
        <f t="shared" si="0"/>
        <v>36750.000000000007</v>
      </c>
    </row>
    <row r="13" spans="1:5" x14ac:dyDescent="0.2">
      <c r="A13" s="12">
        <v>4600.6000000000004</v>
      </c>
      <c r="B13" s="12" t="s">
        <v>55</v>
      </c>
      <c r="C13" s="70">
        <v>0.02</v>
      </c>
      <c r="D13" s="13">
        <v>300</v>
      </c>
      <c r="E13" s="14">
        <f t="shared" si="0"/>
        <v>8400</v>
      </c>
    </row>
    <row r="14" spans="1:5" x14ac:dyDescent="0.2">
      <c r="A14" s="12">
        <v>4600.7</v>
      </c>
      <c r="B14" s="12" t="s">
        <v>56</v>
      </c>
      <c r="C14" s="70">
        <v>0.02</v>
      </c>
      <c r="D14" s="13">
        <v>50</v>
      </c>
      <c r="E14" s="14">
        <f t="shared" si="0"/>
        <v>1400</v>
      </c>
    </row>
    <row r="15" spans="1:5" x14ac:dyDescent="0.2">
      <c r="A15" s="12">
        <v>4600.8</v>
      </c>
      <c r="B15" s="12" t="s">
        <v>57</v>
      </c>
      <c r="C15" s="70">
        <v>0.01</v>
      </c>
      <c r="D15" s="13">
        <v>300</v>
      </c>
      <c r="E15" s="14">
        <f t="shared" si="0"/>
        <v>4200</v>
      </c>
    </row>
    <row r="16" spans="1:5" x14ac:dyDescent="0.2">
      <c r="A16" s="12">
        <v>4600.8999999999996</v>
      </c>
      <c r="B16" s="12" t="s">
        <v>58</v>
      </c>
      <c r="C16" s="59"/>
      <c r="D16" s="31"/>
      <c r="E16" s="14">
        <v>19500</v>
      </c>
    </row>
    <row r="17" spans="1:5" x14ac:dyDescent="0.2">
      <c r="A17" s="15">
        <v>4600.1000000000004</v>
      </c>
      <c r="B17" s="12" t="s">
        <v>59</v>
      </c>
      <c r="C17" s="11"/>
      <c r="D17" s="12"/>
      <c r="E17" s="14">
        <v>3750</v>
      </c>
    </row>
    <row r="18" spans="1:5" x14ac:dyDescent="0.2">
      <c r="A18" s="98">
        <v>4600.1099999999997</v>
      </c>
      <c r="B18" s="99" t="s">
        <v>60</v>
      </c>
      <c r="C18" s="100">
        <v>60</v>
      </c>
      <c r="D18" s="101">
        <v>80</v>
      </c>
      <c r="E18" s="102">
        <f>C18*D18</f>
        <v>4800</v>
      </c>
    </row>
    <row r="19" spans="1:5" x14ac:dyDescent="0.2">
      <c r="A19" s="107">
        <v>4600</v>
      </c>
      <c r="B19" s="107" t="s">
        <v>110</v>
      </c>
      <c r="C19" s="108"/>
      <c r="D19" s="107"/>
      <c r="E19" s="109">
        <f>SUM(E8:E18)</f>
        <v>730150.00000000012</v>
      </c>
    </row>
    <row r="20" spans="1:5" s="1" customFormat="1" x14ac:dyDescent="0.2">
      <c r="A20" s="103"/>
      <c r="B20" s="104" t="s">
        <v>92</v>
      </c>
      <c r="C20" s="105"/>
      <c r="D20" s="104"/>
      <c r="E20" s="106" t="s">
        <v>1</v>
      </c>
    </row>
    <row r="21" spans="1:5" x14ac:dyDescent="0.2">
      <c r="A21" s="16">
        <v>4710</v>
      </c>
      <c r="B21" s="16" t="s">
        <v>100</v>
      </c>
      <c r="C21" s="71"/>
      <c r="D21" s="16"/>
      <c r="E21" s="19"/>
    </row>
    <row r="22" spans="1:5" x14ac:dyDescent="0.2">
      <c r="A22" s="20">
        <v>4711</v>
      </c>
      <c r="B22" s="20" t="s">
        <v>5</v>
      </c>
      <c r="C22" s="72">
        <v>5</v>
      </c>
      <c r="D22" s="94">
        <v>7000</v>
      </c>
      <c r="E22" s="21">
        <v>35000</v>
      </c>
    </row>
    <row r="23" spans="1:5" x14ac:dyDescent="0.2">
      <c r="A23" s="20">
        <v>4712</v>
      </c>
      <c r="B23" s="22" t="s">
        <v>76</v>
      </c>
      <c r="C23" s="73">
        <v>1</v>
      </c>
      <c r="D23" s="95">
        <v>8000</v>
      </c>
      <c r="E23" s="21">
        <v>8000</v>
      </c>
    </row>
    <row r="24" spans="1:5" x14ac:dyDescent="0.2">
      <c r="A24" s="20">
        <v>4713</v>
      </c>
      <c r="B24" s="20" t="s">
        <v>6</v>
      </c>
      <c r="C24" s="72">
        <v>1</v>
      </c>
      <c r="D24" s="94">
        <v>10000</v>
      </c>
      <c r="E24" s="21">
        <v>10000</v>
      </c>
    </row>
    <row r="25" spans="1:5" x14ac:dyDescent="0.2">
      <c r="A25" s="20">
        <v>4714</v>
      </c>
      <c r="B25" s="20" t="s">
        <v>7</v>
      </c>
      <c r="C25" s="72">
        <v>4</v>
      </c>
      <c r="D25" s="94">
        <v>4000</v>
      </c>
      <c r="E25" s="21">
        <v>16000</v>
      </c>
    </row>
    <row r="26" spans="1:5" x14ac:dyDescent="0.2">
      <c r="A26" s="20">
        <v>4716</v>
      </c>
      <c r="B26" s="20" t="s">
        <v>8</v>
      </c>
      <c r="C26" s="72">
        <v>3</v>
      </c>
      <c r="D26" s="94">
        <v>3000</v>
      </c>
      <c r="E26" s="21">
        <v>9000</v>
      </c>
    </row>
    <row r="27" spans="1:5" x14ac:dyDescent="0.2">
      <c r="A27" s="20">
        <v>4717</v>
      </c>
      <c r="B27" s="20" t="s">
        <v>9</v>
      </c>
      <c r="C27" s="72">
        <v>2</v>
      </c>
      <c r="D27" s="94">
        <v>3000</v>
      </c>
      <c r="E27" s="21">
        <v>6000</v>
      </c>
    </row>
    <row r="28" spans="1:5" x14ac:dyDescent="0.2">
      <c r="A28" s="20">
        <v>4718</v>
      </c>
      <c r="B28" s="20" t="s">
        <v>10</v>
      </c>
      <c r="C28" s="72">
        <v>2</v>
      </c>
      <c r="D28" s="94">
        <v>2500</v>
      </c>
      <c r="E28" s="21">
        <v>5000</v>
      </c>
    </row>
    <row r="29" spans="1:5" x14ac:dyDescent="0.2">
      <c r="A29" s="20">
        <v>4719</v>
      </c>
      <c r="B29" s="20" t="s">
        <v>11</v>
      </c>
      <c r="C29" s="72">
        <v>4</v>
      </c>
      <c r="D29" s="94">
        <v>2500</v>
      </c>
      <c r="E29" s="21">
        <v>10000</v>
      </c>
    </row>
    <row r="30" spans="1:5" x14ac:dyDescent="0.2">
      <c r="A30" s="20">
        <v>4720</v>
      </c>
      <c r="B30" s="20" t="s">
        <v>70</v>
      </c>
      <c r="C30" s="72">
        <v>3</v>
      </c>
      <c r="D30" s="94">
        <v>2500</v>
      </c>
      <c r="E30" s="21">
        <v>7500</v>
      </c>
    </row>
    <row r="31" spans="1:5" x14ac:dyDescent="0.2">
      <c r="A31" s="20">
        <v>4721</v>
      </c>
      <c r="B31" s="20" t="s">
        <v>69</v>
      </c>
      <c r="C31" s="72">
        <v>1</v>
      </c>
      <c r="D31" s="94">
        <v>3000</v>
      </c>
      <c r="E31" s="21">
        <v>3000</v>
      </c>
    </row>
    <row r="32" spans="1:5" s="2" customFormat="1" x14ac:dyDescent="0.2">
      <c r="A32" s="22">
        <v>4722</v>
      </c>
      <c r="B32" s="22" t="s">
        <v>12</v>
      </c>
      <c r="C32" s="73">
        <v>1</v>
      </c>
      <c r="D32" s="95">
        <v>2500</v>
      </c>
      <c r="E32" s="26">
        <v>2500</v>
      </c>
    </row>
    <row r="33" spans="1:5" s="2" customFormat="1" x14ac:dyDescent="0.2">
      <c r="A33" s="22">
        <v>4723</v>
      </c>
      <c r="B33" s="22" t="s">
        <v>13</v>
      </c>
      <c r="C33" s="73">
        <v>1</v>
      </c>
      <c r="D33" s="95">
        <v>8000</v>
      </c>
      <c r="E33" s="26">
        <v>8000</v>
      </c>
    </row>
    <row r="34" spans="1:5" s="2" customFormat="1" x14ac:dyDescent="0.2">
      <c r="A34" s="22">
        <v>4724</v>
      </c>
      <c r="B34" s="22" t="s">
        <v>144</v>
      </c>
      <c r="C34" s="73">
        <v>1</v>
      </c>
      <c r="D34" s="95">
        <v>8000</v>
      </c>
      <c r="E34" s="26">
        <v>8000</v>
      </c>
    </row>
    <row r="35" spans="1:5" x14ac:dyDescent="0.2">
      <c r="A35" s="16">
        <v>4710</v>
      </c>
      <c r="B35" s="16" t="s">
        <v>14</v>
      </c>
      <c r="C35" s="71"/>
      <c r="D35" s="16"/>
      <c r="E35" s="17">
        <f>SUM(E21:E34)</f>
        <v>128000</v>
      </c>
    </row>
    <row r="36" spans="1:5" s="2" customFormat="1" x14ac:dyDescent="0.2">
      <c r="A36" s="18">
        <v>4725</v>
      </c>
      <c r="B36" s="18" t="s">
        <v>99</v>
      </c>
      <c r="C36" s="74"/>
      <c r="D36" s="18"/>
      <c r="E36" s="19"/>
    </row>
    <row r="37" spans="1:5" s="2" customFormat="1" x14ac:dyDescent="0.2">
      <c r="A37" s="22">
        <v>4726</v>
      </c>
      <c r="B37" s="22" t="s">
        <v>16</v>
      </c>
      <c r="C37" s="73">
        <v>4</v>
      </c>
      <c r="D37" s="22">
        <v>300</v>
      </c>
      <c r="E37" s="25">
        <v>1200</v>
      </c>
    </row>
    <row r="38" spans="1:5" s="2" customFormat="1" x14ac:dyDescent="0.2">
      <c r="A38" s="22">
        <v>4727</v>
      </c>
      <c r="B38" s="24" t="s">
        <v>139</v>
      </c>
      <c r="C38" s="75"/>
      <c r="D38" s="24"/>
      <c r="E38" s="25">
        <v>1500</v>
      </c>
    </row>
    <row r="39" spans="1:5" s="2" customFormat="1" x14ac:dyDescent="0.2">
      <c r="A39" s="22">
        <v>4728</v>
      </c>
      <c r="B39" s="24" t="s">
        <v>140</v>
      </c>
      <c r="C39" s="75"/>
      <c r="D39" s="24"/>
      <c r="E39" s="25">
        <v>1000</v>
      </c>
    </row>
    <row r="40" spans="1:5" s="2" customFormat="1" x14ac:dyDescent="0.2">
      <c r="A40" s="22">
        <v>4729</v>
      </c>
      <c r="B40" s="24" t="s">
        <v>141</v>
      </c>
      <c r="C40" s="75"/>
      <c r="D40" s="24"/>
      <c r="E40" s="25">
        <v>500</v>
      </c>
    </row>
    <row r="41" spans="1:5" s="2" customFormat="1" x14ac:dyDescent="0.2">
      <c r="A41" s="22"/>
      <c r="B41" s="24" t="s">
        <v>142</v>
      </c>
      <c r="C41" s="96">
        <v>4</v>
      </c>
      <c r="D41" s="24">
        <v>500</v>
      </c>
      <c r="E41" s="25">
        <v>2000</v>
      </c>
    </row>
    <row r="42" spans="1:5" s="2" customFormat="1" x14ac:dyDescent="0.2">
      <c r="A42" s="18">
        <v>4725</v>
      </c>
      <c r="B42" s="18" t="s">
        <v>15</v>
      </c>
      <c r="C42" s="74"/>
      <c r="D42" s="18"/>
      <c r="E42" s="27">
        <f>SUM(E36:E41)</f>
        <v>6200</v>
      </c>
    </row>
    <row r="43" spans="1:5" x14ac:dyDescent="0.2">
      <c r="A43" s="18">
        <v>4737</v>
      </c>
      <c r="B43" s="16" t="s">
        <v>46</v>
      </c>
      <c r="C43" s="72">
        <v>1</v>
      </c>
      <c r="D43" s="94">
        <v>1000</v>
      </c>
      <c r="E43" s="23">
        <v>1000</v>
      </c>
    </row>
    <row r="44" spans="1:5" x14ac:dyDescent="0.2">
      <c r="A44" s="18">
        <v>4738</v>
      </c>
      <c r="B44" s="16" t="s">
        <v>47</v>
      </c>
      <c r="C44" s="72">
        <v>1</v>
      </c>
      <c r="D44" s="20">
        <v>500</v>
      </c>
      <c r="E44" s="23">
        <v>500</v>
      </c>
    </row>
    <row r="45" spans="1:5" x14ac:dyDescent="0.2">
      <c r="A45" s="18"/>
      <c r="B45" s="16" t="s">
        <v>91</v>
      </c>
      <c r="C45" s="71"/>
      <c r="D45" s="16"/>
      <c r="E45" s="26" t="s">
        <v>1</v>
      </c>
    </row>
    <row r="46" spans="1:5" x14ac:dyDescent="0.2">
      <c r="A46" s="22">
        <v>4741</v>
      </c>
      <c r="B46" s="20" t="s">
        <v>17</v>
      </c>
      <c r="C46" s="72"/>
      <c r="D46" s="94"/>
      <c r="E46" s="23"/>
    </row>
    <row r="47" spans="1:5" x14ac:dyDescent="0.2">
      <c r="A47" s="22">
        <v>4743</v>
      </c>
      <c r="B47" s="20" t="s">
        <v>18</v>
      </c>
      <c r="C47" s="72">
        <v>5</v>
      </c>
      <c r="D47" s="94">
        <v>1000</v>
      </c>
      <c r="E47" s="23">
        <v>5000</v>
      </c>
    </row>
    <row r="48" spans="1:5" x14ac:dyDescent="0.2">
      <c r="A48" s="22">
        <v>4744</v>
      </c>
      <c r="B48" s="20" t="s">
        <v>19</v>
      </c>
      <c r="C48" s="72"/>
      <c r="D48" s="20"/>
      <c r="E48" s="23"/>
    </row>
    <row r="49" spans="1:6" x14ac:dyDescent="0.2">
      <c r="A49" s="22">
        <v>4745</v>
      </c>
      <c r="B49" s="20" t="s">
        <v>20</v>
      </c>
      <c r="C49" s="72"/>
      <c r="D49" s="20"/>
      <c r="E49" s="23"/>
    </row>
    <row r="50" spans="1:6" x14ac:dyDescent="0.2">
      <c r="A50" s="110">
        <v>4740</v>
      </c>
      <c r="B50" s="111" t="s">
        <v>21</v>
      </c>
      <c r="C50" s="112"/>
      <c r="D50" s="111"/>
      <c r="E50" s="113">
        <f>SUM(E46:E49)</f>
        <v>5000</v>
      </c>
    </row>
    <row r="51" spans="1:6" s="2" customFormat="1" x14ac:dyDescent="0.2">
      <c r="A51" s="116">
        <v>4700</v>
      </c>
      <c r="B51" s="116" t="s">
        <v>148</v>
      </c>
      <c r="C51" s="117"/>
      <c r="D51" s="116"/>
      <c r="E51" s="118">
        <f>(E35+E42+E43+E44+E50)*0.9</f>
        <v>126630</v>
      </c>
      <c r="F51" s="1"/>
    </row>
    <row r="52" spans="1:6" s="2" customFormat="1" x14ac:dyDescent="0.2">
      <c r="A52" s="103">
        <v>4800</v>
      </c>
      <c r="B52" s="103" t="s">
        <v>111</v>
      </c>
      <c r="C52" s="114"/>
      <c r="D52" s="103"/>
      <c r="E52" s="115"/>
    </row>
    <row r="53" spans="1:6" x14ac:dyDescent="0.2">
      <c r="A53" s="18"/>
      <c r="B53" s="16" t="s">
        <v>4</v>
      </c>
      <c r="C53" s="71"/>
      <c r="D53" s="16"/>
      <c r="E53" s="17">
        <f>E19+E51+E52</f>
        <v>856780.00000000012</v>
      </c>
    </row>
    <row r="54" spans="1:6" x14ac:dyDescent="0.2">
      <c r="A54" s="18"/>
      <c r="B54" s="16" t="s">
        <v>44</v>
      </c>
      <c r="C54" s="71"/>
      <c r="D54" s="16"/>
      <c r="E54" s="17"/>
    </row>
    <row r="55" spans="1:6" x14ac:dyDescent="0.2">
      <c r="A55" s="18"/>
      <c r="B55" s="16" t="s">
        <v>45</v>
      </c>
      <c r="C55" s="71"/>
      <c r="D55" s="16"/>
      <c r="E55" s="17">
        <f>E53-E54</f>
        <v>856780.00000000012</v>
      </c>
    </row>
    <row r="56" spans="1:6" x14ac:dyDescent="0.2">
      <c r="A56" s="18"/>
      <c r="B56" s="16"/>
      <c r="C56" s="71"/>
      <c r="D56" s="16"/>
      <c r="E56" s="17"/>
    </row>
    <row r="57" spans="1:6" x14ac:dyDescent="0.2">
      <c r="A57" s="28" t="s">
        <v>49</v>
      </c>
      <c r="B57" s="29" t="s">
        <v>133</v>
      </c>
      <c r="C57" s="76"/>
      <c r="D57" s="29"/>
      <c r="E57" s="30"/>
    </row>
    <row r="58" spans="1:6" x14ac:dyDescent="0.2">
      <c r="A58" s="31"/>
      <c r="B58" s="32" t="s">
        <v>90</v>
      </c>
      <c r="C58" s="77"/>
      <c r="D58" s="32"/>
      <c r="E58" s="33" t="s">
        <v>1</v>
      </c>
    </row>
    <row r="59" spans="1:6" x14ac:dyDescent="0.2">
      <c r="A59" s="31">
        <v>5106.1000000000004</v>
      </c>
      <c r="B59" s="34" t="s">
        <v>71</v>
      </c>
      <c r="C59" s="78"/>
      <c r="D59" s="34"/>
      <c r="E59" s="35">
        <v>49625</v>
      </c>
    </row>
    <row r="60" spans="1:6" x14ac:dyDescent="0.2">
      <c r="A60" s="31">
        <v>5106.2</v>
      </c>
      <c r="B60" s="34" t="s">
        <v>72</v>
      </c>
      <c r="C60" s="78"/>
      <c r="D60" s="34"/>
      <c r="E60" s="35">
        <v>4000</v>
      </c>
    </row>
    <row r="61" spans="1:6" x14ac:dyDescent="0.2">
      <c r="A61" s="31">
        <v>5106.3</v>
      </c>
      <c r="B61" s="34" t="s">
        <v>73</v>
      </c>
      <c r="C61" s="78"/>
      <c r="D61" s="34"/>
      <c r="E61" s="35">
        <v>3750</v>
      </c>
    </row>
    <row r="62" spans="1:6" x14ac:dyDescent="0.2">
      <c r="A62" s="18">
        <v>5106</v>
      </c>
      <c r="B62" s="36" t="s">
        <v>112</v>
      </c>
      <c r="C62" s="79"/>
      <c r="D62" s="36"/>
      <c r="E62" s="17">
        <f>SUM(E59:E61)</f>
        <v>57375</v>
      </c>
    </row>
    <row r="63" spans="1:6" x14ac:dyDescent="0.2">
      <c r="A63" s="18">
        <v>5107</v>
      </c>
      <c r="B63" s="37" t="s">
        <v>23</v>
      </c>
      <c r="C63" s="80"/>
      <c r="D63" s="37"/>
      <c r="E63" s="38">
        <v>7500</v>
      </c>
    </row>
    <row r="64" spans="1:6" x14ac:dyDescent="0.2">
      <c r="A64" s="31"/>
      <c r="B64" s="32" t="s">
        <v>89</v>
      </c>
      <c r="C64" s="77"/>
      <c r="D64" s="32"/>
      <c r="E64" s="35" t="s">
        <v>1</v>
      </c>
    </row>
    <row r="65" spans="1:5" x14ac:dyDescent="0.2">
      <c r="A65" s="31">
        <v>5110.1000000000004</v>
      </c>
      <c r="B65" s="39" t="s">
        <v>123</v>
      </c>
      <c r="C65" s="47"/>
      <c r="D65" s="39"/>
      <c r="E65" s="35">
        <v>8750</v>
      </c>
    </row>
    <row r="66" spans="1:5" x14ac:dyDescent="0.2">
      <c r="A66" s="31">
        <v>5110.2</v>
      </c>
      <c r="B66" s="39" t="s">
        <v>124</v>
      </c>
      <c r="C66" s="33">
        <v>30</v>
      </c>
      <c r="D66" s="67">
        <v>50</v>
      </c>
      <c r="E66" s="35">
        <f>C66*D66</f>
        <v>1500</v>
      </c>
    </row>
    <row r="67" spans="1:5" x14ac:dyDescent="0.2">
      <c r="A67" s="31">
        <v>5110.3</v>
      </c>
      <c r="B67" s="39" t="s">
        <v>125</v>
      </c>
      <c r="C67" s="47"/>
      <c r="D67" s="39"/>
      <c r="E67" s="35">
        <v>500</v>
      </c>
    </row>
    <row r="68" spans="1:5" x14ac:dyDescent="0.2">
      <c r="A68" s="31">
        <v>5110.3999999999996</v>
      </c>
      <c r="B68" s="40" t="s">
        <v>30</v>
      </c>
      <c r="C68" s="33"/>
      <c r="D68" s="40"/>
      <c r="E68" s="35">
        <v>3000</v>
      </c>
    </row>
    <row r="69" spans="1:5" x14ac:dyDescent="0.2">
      <c r="A69" s="18">
        <v>5110</v>
      </c>
      <c r="B69" s="37" t="s">
        <v>113</v>
      </c>
      <c r="C69" s="80"/>
      <c r="D69" s="37"/>
      <c r="E69" s="38">
        <f>SUM(E65:E68)</f>
        <v>13750</v>
      </c>
    </row>
    <row r="70" spans="1:5" x14ac:dyDescent="0.2">
      <c r="A70" s="18">
        <v>5115</v>
      </c>
      <c r="B70" s="37" t="s">
        <v>121</v>
      </c>
      <c r="C70" s="80"/>
      <c r="D70" s="37"/>
      <c r="E70" s="38">
        <v>4500</v>
      </c>
    </row>
    <row r="71" spans="1:5" x14ac:dyDescent="0.2">
      <c r="A71" s="18">
        <v>5120</v>
      </c>
      <c r="B71" s="37" t="s">
        <v>65</v>
      </c>
      <c r="C71" s="80"/>
      <c r="D71" s="37"/>
      <c r="E71" s="38">
        <v>5000</v>
      </c>
    </row>
    <row r="72" spans="1:5" x14ac:dyDescent="0.2">
      <c r="A72" s="18">
        <v>5145</v>
      </c>
      <c r="B72" s="37" t="s">
        <v>66</v>
      </c>
      <c r="C72" s="80"/>
      <c r="D72" s="37"/>
      <c r="E72" s="38">
        <v>700</v>
      </c>
    </row>
    <row r="73" spans="1:5" x14ac:dyDescent="0.2">
      <c r="A73" s="18">
        <v>5150</v>
      </c>
      <c r="B73" s="37" t="s">
        <v>67</v>
      </c>
      <c r="C73" s="80"/>
      <c r="D73" s="37"/>
      <c r="E73" s="38">
        <v>1000</v>
      </c>
    </row>
    <row r="74" spans="1:5" x14ac:dyDescent="0.2">
      <c r="A74" s="18">
        <v>5175</v>
      </c>
      <c r="B74" s="41" t="s">
        <v>22</v>
      </c>
      <c r="C74" s="81"/>
      <c r="D74" s="41"/>
      <c r="E74" s="38">
        <v>25000</v>
      </c>
    </row>
    <row r="75" spans="1:5" x14ac:dyDescent="0.2">
      <c r="A75" s="18">
        <v>5180</v>
      </c>
      <c r="B75" s="41" t="s">
        <v>48</v>
      </c>
      <c r="C75" s="81"/>
      <c r="D75" s="41"/>
      <c r="E75" s="38">
        <v>8500</v>
      </c>
    </row>
    <row r="76" spans="1:5" x14ac:dyDescent="0.2">
      <c r="A76" s="18">
        <v>5185</v>
      </c>
      <c r="B76" s="41" t="s">
        <v>24</v>
      </c>
      <c r="C76" s="81"/>
      <c r="D76" s="41"/>
      <c r="E76" s="38">
        <v>7500</v>
      </c>
    </row>
    <row r="77" spans="1:5" x14ac:dyDescent="0.2">
      <c r="A77" s="42">
        <v>5520</v>
      </c>
      <c r="B77" s="43" t="s">
        <v>74</v>
      </c>
      <c r="C77" s="82"/>
      <c r="D77" s="43"/>
      <c r="E77" s="44">
        <v>10000</v>
      </c>
    </row>
    <row r="78" spans="1:5" x14ac:dyDescent="0.2">
      <c r="A78" s="42">
        <v>5521</v>
      </c>
      <c r="B78" s="43" t="s">
        <v>75</v>
      </c>
      <c r="C78" s="82"/>
      <c r="D78" s="43"/>
      <c r="E78" s="45">
        <v>2000</v>
      </c>
    </row>
    <row r="79" spans="1:5" x14ac:dyDescent="0.2">
      <c r="A79" s="18">
        <v>5620</v>
      </c>
      <c r="B79" s="16" t="s">
        <v>101</v>
      </c>
      <c r="C79" s="71"/>
      <c r="D79" s="16"/>
      <c r="E79" s="17">
        <v>4500</v>
      </c>
    </row>
    <row r="80" spans="1:5" x14ac:dyDescent="0.2">
      <c r="A80" s="18">
        <v>5661</v>
      </c>
      <c r="B80" s="16" t="s">
        <v>68</v>
      </c>
      <c r="C80" s="71"/>
      <c r="D80" s="16"/>
      <c r="E80" s="17">
        <v>1750</v>
      </c>
    </row>
    <row r="81" spans="1:5" x14ac:dyDescent="0.2">
      <c r="A81" s="31"/>
      <c r="B81" s="46" t="s">
        <v>88</v>
      </c>
      <c r="C81" s="59"/>
      <c r="D81" s="46"/>
      <c r="E81" s="33" t="s">
        <v>1</v>
      </c>
    </row>
    <row r="82" spans="1:5" x14ac:dyDescent="0.2">
      <c r="A82" s="31">
        <v>6400.1</v>
      </c>
      <c r="B82" s="31" t="s">
        <v>27</v>
      </c>
      <c r="C82" s="59"/>
      <c r="D82" s="31"/>
      <c r="E82" s="35">
        <v>5300</v>
      </c>
    </row>
    <row r="83" spans="1:5" x14ac:dyDescent="0.2">
      <c r="A83" s="31">
        <v>6400.2</v>
      </c>
      <c r="B83" s="34" t="s">
        <v>106</v>
      </c>
      <c r="C83" s="59"/>
      <c r="D83" s="34"/>
      <c r="E83" s="35">
        <v>39200</v>
      </c>
    </row>
    <row r="84" spans="1:5" x14ac:dyDescent="0.2">
      <c r="A84" s="31">
        <v>6400.3</v>
      </c>
      <c r="B84" s="34" t="s">
        <v>105</v>
      </c>
      <c r="C84" s="59"/>
      <c r="D84" s="34"/>
      <c r="E84" s="35">
        <v>6000</v>
      </c>
    </row>
    <row r="85" spans="1:5" x14ac:dyDescent="0.2">
      <c r="A85" s="31">
        <v>6400.4</v>
      </c>
      <c r="B85" s="34" t="s">
        <v>28</v>
      </c>
      <c r="C85" s="59"/>
      <c r="D85" s="34"/>
      <c r="E85" s="35">
        <v>6050</v>
      </c>
    </row>
    <row r="86" spans="1:5" x14ac:dyDescent="0.2">
      <c r="A86" s="31">
        <v>6400.5</v>
      </c>
      <c r="B86" s="34" t="s">
        <v>29</v>
      </c>
      <c r="C86" s="59"/>
      <c r="D86" s="34"/>
      <c r="E86" s="35">
        <v>1500</v>
      </c>
    </row>
    <row r="87" spans="1:5" x14ac:dyDescent="0.2">
      <c r="A87" s="31">
        <v>6400.6</v>
      </c>
      <c r="B87" s="34" t="s">
        <v>102</v>
      </c>
      <c r="C87" s="59"/>
      <c r="D87" s="34"/>
      <c r="E87" s="35">
        <v>7500</v>
      </c>
    </row>
    <row r="88" spans="1:5" x14ac:dyDescent="0.2">
      <c r="A88" s="31">
        <v>6400.7</v>
      </c>
      <c r="B88" s="34" t="s">
        <v>103</v>
      </c>
      <c r="C88" s="59"/>
      <c r="D88" s="34"/>
      <c r="E88" s="35">
        <v>2000</v>
      </c>
    </row>
    <row r="89" spans="1:5" x14ac:dyDescent="0.2">
      <c r="A89" s="31">
        <v>6400.8</v>
      </c>
      <c r="B89" s="34" t="s">
        <v>104</v>
      </c>
      <c r="C89" s="59"/>
      <c r="D89" s="34"/>
      <c r="E89" s="35">
        <v>2500</v>
      </c>
    </row>
    <row r="90" spans="1:5" x14ac:dyDescent="0.2">
      <c r="A90" s="31">
        <v>6400.9</v>
      </c>
      <c r="B90" s="34" t="s">
        <v>30</v>
      </c>
      <c r="C90" s="59"/>
      <c r="D90" s="34"/>
      <c r="E90" s="35">
        <v>7100</v>
      </c>
    </row>
    <row r="91" spans="1:5" x14ac:dyDescent="0.2">
      <c r="A91" s="18">
        <v>6400</v>
      </c>
      <c r="B91" s="36" t="s">
        <v>114</v>
      </c>
      <c r="C91" s="23">
        <v>800</v>
      </c>
      <c r="D91" s="88">
        <f>E91/C91</f>
        <v>96.4375</v>
      </c>
      <c r="E91" s="17">
        <f>SUM(E82:E90)</f>
        <v>77150</v>
      </c>
    </row>
    <row r="92" spans="1:5" x14ac:dyDescent="0.2">
      <c r="A92" s="31"/>
      <c r="B92" s="32" t="s">
        <v>94</v>
      </c>
      <c r="C92" s="77"/>
      <c r="D92" s="32"/>
      <c r="E92" s="33" t="s">
        <v>1</v>
      </c>
    </row>
    <row r="93" spans="1:5" x14ac:dyDescent="0.2">
      <c r="A93" s="31">
        <v>6420.1</v>
      </c>
      <c r="B93" s="40" t="s">
        <v>108</v>
      </c>
      <c r="C93" s="33">
        <v>45</v>
      </c>
      <c r="D93" s="40">
        <v>86.67</v>
      </c>
      <c r="E93" s="35">
        <v>3900</v>
      </c>
    </row>
    <row r="94" spans="1:5" x14ac:dyDescent="0.2">
      <c r="A94" s="31">
        <v>6420.2</v>
      </c>
      <c r="B94" s="40" t="s">
        <v>60</v>
      </c>
      <c r="C94" s="33">
        <v>100</v>
      </c>
      <c r="D94" s="40">
        <v>50.07</v>
      </c>
      <c r="E94" s="35">
        <v>5007</v>
      </c>
    </row>
    <row r="95" spans="1:5" x14ac:dyDescent="0.2">
      <c r="A95" s="31">
        <v>6420.3</v>
      </c>
      <c r="B95" s="34" t="s">
        <v>31</v>
      </c>
      <c r="C95" s="35">
        <v>135</v>
      </c>
      <c r="D95" s="34">
        <v>64.55</v>
      </c>
      <c r="E95" s="35">
        <v>8715</v>
      </c>
    </row>
    <row r="96" spans="1:5" x14ac:dyDescent="0.2">
      <c r="A96" s="31">
        <v>6420.4</v>
      </c>
      <c r="B96" s="34" t="s">
        <v>32</v>
      </c>
      <c r="C96" s="35">
        <v>60</v>
      </c>
      <c r="D96" s="34">
        <v>42.17</v>
      </c>
      <c r="E96" s="35">
        <v>2530</v>
      </c>
    </row>
    <row r="97" spans="1:5" x14ac:dyDescent="0.2">
      <c r="A97" s="31"/>
      <c r="B97" s="34" t="s">
        <v>126</v>
      </c>
      <c r="C97" s="35"/>
      <c r="D97" s="34"/>
      <c r="E97" s="33" t="s">
        <v>1</v>
      </c>
    </row>
    <row r="98" spans="1:5" x14ac:dyDescent="0.2">
      <c r="A98" s="31" t="s">
        <v>77</v>
      </c>
      <c r="B98" s="34" t="s">
        <v>134</v>
      </c>
      <c r="C98" s="35"/>
      <c r="D98" s="34">
        <v>7.93</v>
      </c>
      <c r="E98" s="35">
        <v>4758</v>
      </c>
    </row>
    <row r="99" spans="1:5" x14ac:dyDescent="0.2">
      <c r="A99" s="31" t="s">
        <v>78</v>
      </c>
      <c r="B99" s="34" t="s">
        <v>135</v>
      </c>
      <c r="C99" s="35"/>
      <c r="D99" s="34">
        <v>23.38</v>
      </c>
      <c r="E99" s="35">
        <v>18709</v>
      </c>
    </row>
    <row r="100" spans="1:5" x14ac:dyDescent="0.2">
      <c r="A100" s="31" t="s">
        <v>79</v>
      </c>
      <c r="B100" s="34" t="s">
        <v>136</v>
      </c>
      <c r="C100" s="35"/>
      <c r="D100" s="34">
        <v>23.38</v>
      </c>
      <c r="E100" s="35">
        <v>18709</v>
      </c>
    </row>
    <row r="101" spans="1:5" x14ac:dyDescent="0.2">
      <c r="A101" s="31" t="s">
        <v>80</v>
      </c>
      <c r="B101" s="34" t="s">
        <v>137</v>
      </c>
      <c r="C101" s="35"/>
      <c r="D101" s="34">
        <v>23.38</v>
      </c>
      <c r="E101" s="35">
        <v>14028</v>
      </c>
    </row>
    <row r="102" spans="1:5" x14ac:dyDescent="0.2">
      <c r="A102" s="31">
        <v>6420.5</v>
      </c>
      <c r="B102" s="48" t="s">
        <v>38</v>
      </c>
      <c r="C102" s="85"/>
      <c r="D102" s="48"/>
      <c r="E102" s="49">
        <f>SUM(E98:E101)</f>
        <v>56204</v>
      </c>
    </row>
    <row r="103" spans="1:5" x14ac:dyDescent="0.2">
      <c r="A103" s="31">
        <v>6420.6</v>
      </c>
      <c r="B103" s="34" t="s">
        <v>33</v>
      </c>
      <c r="C103" s="35"/>
      <c r="D103" s="34">
        <v>64.56</v>
      </c>
      <c r="E103" s="35">
        <v>51648</v>
      </c>
    </row>
    <row r="104" spans="1:5" x14ac:dyDescent="0.2">
      <c r="A104" s="31">
        <v>6420.7</v>
      </c>
      <c r="B104" s="34" t="s">
        <v>34</v>
      </c>
      <c r="C104" s="35"/>
      <c r="D104" s="34">
        <v>13.97</v>
      </c>
      <c r="E104" s="35">
        <v>11173</v>
      </c>
    </row>
    <row r="105" spans="1:5" x14ac:dyDescent="0.2">
      <c r="A105" s="31">
        <v>6420.8</v>
      </c>
      <c r="B105" s="34" t="s">
        <v>35</v>
      </c>
      <c r="C105" s="35">
        <v>400</v>
      </c>
      <c r="D105" s="34">
        <v>55.91</v>
      </c>
      <c r="E105" s="35">
        <v>22363</v>
      </c>
    </row>
    <row r="106" spans="1:5" x14ac:dyDescent="0.2">
      <c r="A106" s="50">
        <v>6420.9</v>
      </c>
      <c r="B106" s="34" t="s">
        <v>36</v>
      </c>
      <c r="C106" s="35">
        <v>800</v>
      </c>
      <c r="D106" s="34">
        <v>57.11</v>
      </c>
      <c r="E106" s="35">
        <v>45685</v>
      </c>
    </row>
    <row r="107" spans="1:5" x14ac:dyDescent="0.2">
      <c r="A107" s="51">
        <v>6420.1</v>
      </c>
      <c r="B107" s="34" t="s">
        <v>37</v>
      </c>
      <c r="C107" s="35"/>
      <c r="D107" s="34"/>
      <c r="E107" s="35">
        <v>1000</v>
      </c>
    </row>
    <row r="108" spans="1:5" x14ac:dyDescent="0.2">
      <c r="A108" s="18">
        <v>6420</v>
      </c>
      <c r="B108" s="36" t="s">
        <v>115</v>
      </c>
      <c r="C108" s="17"/>
      <c r="D108" s="36"/>
      <c r="E108" s="17">
        <f>E93+E94+E95+E96+E102+E103+E104+E105+E106+E107</f>
        <v>208225</v>
      </c>
    </row>
    <row r="109" spans="1:5" x14ac:dyDescent="0.2">
      <c r="A109" s="42"/>
      <c r="B109" s="42" t="s">
        <v>95</v>
      </c>
      <c r="C109" s="86"/>
      <c r="D109" s="42"/>
      <c r="E109" s="52" t="s">
        <v>1</v>
      </c>
    </row>
    <row r="110" spans="1:5" x14ac:dyDescent="0.2">
      <c r="A110" s="42">
        <v>6451</v>
      </c>
      <c r="B110" s="53" t="s">
        <v>83</v>
      </c>
      <c r="C110" s="54"/>
      <c r="D110" s="53"/>
      <c r="E110" s="54">
        <v>13400</v>
      </c>
    </row>
    <row r="111" spans="1:5" s="2" customFormat="1" x14ac:dyDescent="0.2">
      <c r="A111" s="42">
        <v>6452</v>
      </c>
      <c r="B111" s="53" t="s">
        <v>81</v>
      </c>
      <c r="C111" s="54"/>
      <c r="D111" s="53"/>
      <c r="E111" s="54">
        <v>5000</v>
      </c>
    </row>
    <row r="112" spans="1:5" s="2" customFormat="1" x14ac:dyDescent="0.2">
      <c r="A112" s="42">
        <v>6453</v>
      </c>
      <c r="B112" s="55" t="s">
        <v>82</v>
      </c>
      <c r="C112" s="54"/>
      <c r="D112" s="55"/>
      <c r="E112" s="54">
        <v>79800</v>
      </c>
    </row>
    <row r="113" spans="1:5" s="2" customFormat="1" x14ac:dyDescent="0.2">
      <c r="A113" s="31"/>
      <c r="B113" s="56" t="s">
        <v>127</v>
      </c>
      <c r="C113" s="87"/>
      <c r="D113" s="56"/>
      <c r="E113" s="57" t="s">
        <v>1</v>
      </c>
    </row>
    <row r="114" spans="1:5" s="2" customFormat="1" x14ac:dyDescent="0.2">
      <c r="A114" s="31">
        <v>6454.1</v>
      </c>
      <c r="B114" s="58" t="s">
        <v>138</v>
      </c>
      <c r="C114" s="57"/>
      <c r="D114" s="58"/>
      <c r="E114" s="57">
        <v>13845</v>
      </c>
    </row>
    <row r="115" spans="1:5" s="2" customFormat="1" x14ac:dyDescent="0.2">
      <c r="A115" s="31">
        <v>6454.2</v>
      </c>
      <c r="B115" s="58" t="s">
        <v>84</v>
      </c>
      <c r="C115" s="57"/>
      <c r="D115" s="58"/>
      <c r="E115" s="57">
        <v>3010</v>
      </c>
    </row>
    <row r="116" spans="1:5" s="2" customFormat="1" x14ac:dyDescent="0.2">
      <c r="A116" s="31">
        <v>6454.3</v>
      </c>
      <c r="B116" s="58" t="s">
        <v>85</v>
      </c>
      <c r="C116" s="57"/>
      <c r="D116" s="58"/>
      <c r="E116" s="57">
        <v>3000</v>
      </c>
    </row>
    <row r="117" spans="1:5" s="2" customFormat="1" x14ac:dyDescent="0.2">
      <c r="A117" s="42">
        <v>6454</v>
      </c>
      <c r="B117" s="55" t="s">
        <v>107</v>
      </c>
      <c r="C117" s="54"/>
      <c r="D117" s="55"/>
      <c r="E117" s="54">
        <f>SUM(E114:E116)</f>
        <v>19855</v>
      </c>
    </row>
    <row r="118" spans="1:5" x14ac:dyDescent="0.2">
      <c r="A118" s="18">
        <v>6450</v>
      </c>
      <c r="B118" s="16" t="s">
        <v>116</v>
      </c>
      <c r="C118" s="17"/>
      <c r="D118" s="16"/>
      <c r="E118" s="17">
        <f>E110+E111+E112+E117</f>
        <v>118055</v>
      </c>
    </row>
    <row r="119" spans="1:5" x14ac:dyDescent="0.2">
      <c r="A119" s="18">
        <v>6460</v>
      </c>
      <c r="B119" s="16" t="s">
        <v>96</v>
      </c>
      <c r="C119" s="17"/>
      <c r="D119" s="16"/>
      <c r="E119" s="23">
        <v>500</v>
      </c>
    </row>
    <row r="120" spans="1:5" x14ac:dyDescent="0.2">
      <c r="A120" s="18">
        <v>6466</v>
      </c>
      <c r="B120" s="20" t="s">
        <v>86</v>
      </c>
      <c r="C120" s="23">
        <v>3527</v>
      </c>
      <c r="D120" s="20"/>
      <c r="E120" s="17"/>
    </row>
    <row r="121" spans="1:5" x14ac:dyDescent="0.2">
      <c r="A121" s="18">
        <v>6467</v>
      </c>
      <c r="B121" s="20" t="s">
        <v>87</v>
      </c>
      <c r="C121" s="23"/>
      <c r="D121" s="20"/>
      <c r="E121" s="23">
        <v>2500</v>
      </c>
    </row>
    <row r="122" spans="1:5" x14ac:dyDescent="0.2">
      <c r="A122" s="18">
        <v>6468</v>
      </c>
      <c r="B122" s="20" t="s">
        <v>25</v>
      </c>
      <c r="C122" s="23"/>
      <c r="D122" s="20"/>
      <c r="E122" s="23">
        <v>5000</v>
      </c>
    </row>
    <row r="123" spans="1:5" x14ac:dyDescent="0.2">
      <c r="A123" s="18">
        <v>6460</v>
      </c>
      <c r="B123" s="16" t="s">
        <v>117</v>
      </c>
      <c r="C123" s="17"/>
      <c r="D123" s="16"/>
      <c r="E123" s="17">
        <f>SUM(E119:E122)</f>
        <v>8000</v>
      </c>
    </row>
    <row r="124" spans="1:5" x14ac:dyDescent="0.2">
      <c r="A124" s="18"/>
      <c r="B124" s="16" t="s">
        <v>97</v>
      </c>
      <c r="C124" s="17"/>
      <c r="D124" s="16"/>
      <c r="E124" s="23" t="s">
        <v>1</v>
      </c>
    </row>
    <row r="125" spans="1:5" x14ac:dyDescent="0.2">
      <c r="A125" s="18">
        <v>6471</v>
      </c>
      <c r="B125" s="20" t="s">
        <v>28</v>
      </c>
      <c r="C125" s="23"/>
      <c r="D125" s="20"/>
      <c r="E125" s="23">
        <v>6620</v>
      </c>
    </row>
    <row r="126" spans="1:5" x14ac:dyDescent="0.2">
      <c r="A126" s="18">
        <v>6472</v>
      </c>
      <c r="B126" s="20" t="s">
        <v>26</v>
      </c>
      <c r="C126" s="23"/>
      <c r="D126" s="20"/>
      <c r="E126" s="23">
        <v>4000</v>
      </c>
    </row>
    <row r="127" spans="1:5" x14ac:dyDescent="0.2">
      <c r="A127" s="18">
        <v>6473</v>
      </c>
      <c r="B127" s="20" t="s">
        <v>30</v>
      </c>
      <c r="C127" s="23"/>
      <c r="D127" s="20"/>
      <c r="E127" s="23"/>
    </row>
    <row r="128" spans="1:5" x14ac:dyDescent="0.2">
      <c r="A128" s="18">
        <v>6470</v>
      </c>
      <c r="B128" s="16" t="s">
        <v>118</v>
      </c>
      <c r="C128" s="17"/>
      <c r="D128" s="16"/>
      <c r="E128" s="17">
        <f>SUM(E125:E127)</f>
        <v>10620</v>
      </c>
    </row>
    <row r="129" spans="1:5" x14ac:dyDescent="0.2">
      <c r="A129" s="18">
        <v>6480</v>
      </c>
      <c r="B129" s="16" t="s">
        <v>98</v>
      </c>
      <c r="C129" s="17"/>
      <c r="D129" s="16"/>
      <c r="E129" s="23">
        <v>1000</v>
      </c>
    </row>
    <row r="130" spans="1:5" x14ac:dyDescent="0.2">
      <c r="A130" s="31">
        <v>6481</v>
      </c>
      <c r="B130" s="40" t="s">
        <v>128</v>
      </c>
      <c r="C130" s="35"/>
      <c r="D130" s="40"/>
      <c r="E130" s="59" t="s">
        <v>1</v>
      </c>
    </row>
    <row r="131" spans="1:5" x14ac:dyDescent="0.2">
      <c r="A131" s="31">
        <v>6481.1</v>
      </c>
      <c r="B131" s="40" t="s">
        <v>61</v>
      </c>
      <c r="C131" s="35"/>
      <c r="D131" s="40"/>
      <c r="E131" s="35">
        <v>2500</v>
      </c>
    </row>
    <row r="132" spans="1:5" x14ac:dyDescent="0.2">
      <c r="A132" s="31">
        <v>6481.2</v>
      </c>
      <c r="B132" s="40" t="s">
        <v>62</v>
      </c>
      <c r="C132" s="35"/>
      <c r="D132" s="40"/>
      <c r="E132" s="35">
        <v>2500</v>
      </c>
    </row>
    <row r="133" spans="1:5" x14ac:dyDescent="0.2">
      <c r="A133" s="18">
        <v>6481</v>
      </c>
      <c r="B133" s="16" t="s">
        <v>39</v>
      </c>
      <c r="C133" s="17"/>
      <c r="D133" s="16"/>
      <c r="E133" s="23">
        <f>SUM(E131:E132)</f>
        <v>5000</v>
      </c>
    </row>
    <row r="134" spans="1:5" x14ac:dyDescent="0.2">
      <c r="A134" s="31">
        <v>6482</v>
      </c>
      <c r="B134" s="40" t="s">
        <v>129</v>
      </c>
      <c r="C134" s="35"/>
      <c r="D134" s="40"/>
      <c r="E134" s="33" t="s">
        <v>1</v>
      </c>
    </row>
    <row r="135" spans="1:5" x14ac:dyDescent="0.2">
      <c r="A135" s="31">
        <v>6482.1</v>
      </c>
      <c r="B135" s="40" t="s">
        <v>109</v>
      </c>
      <c r="C135" s="35"/>
      <c r="D135" s="40"/>
      <c r="E135" s="35">
        <v>10000</v>
      </c>
    </row>
    <row r="136" spans="1:5" x14ac:dyDescent="0.2">
      <c r="A136" s="31">
        <v>6482.2</v>
      </c>
      <c r="B136" s="40" t="s">
        <v>63</v>
      </c>
      <c r="C136" s="35"/>
      <c r="D136" s="40"/>
      <c r="E136" s="35">
        <v>5000</v>
      </c>
    </row>
    <row r="137" spans="1:5" x14ac:dyDescent="0.2">
      <c r="A137" s="18">
        <v>6482</v>
      </c>
      <c r="B137" s="60" t="s">
        <v>40</v>
      </c>
      <c r="C137" s="45"/>
      <c r="D137" s="60"/>
      <c r="E137" s="61">
        <f>SUM(E135:E136)</f>
        <v>15000</v>
      </c>
    </row>
    <row r="138" spans="1:5" x14ac:dyDescent="0.2">
      <c r="A138" s="18">
        <v>6480</v>
      </c>
      <c r="B138" s="16" t="s">
        <v>119</v>
      </c>
      <c r="C138" s="17"/>
      <c r="D138" s="16"/>
      <c r="E138" s="17">
        <f>E129+E133+E137</f>
        <v>21000</v>
      </c>
    </row>
    <row r="139" spans="1:5" x14ac:dyDescent="0.2">
      <c r="A139" s="18">
        <v>6205</v>
      </c>
      <c r="B139" s="16" t="s">
        <v>50</v>
      </c>
      <c r="C139" s="17"/>
      <c r="D139" s="16"/>
      <c r="E139" s="17">
        <v>1500</v>
      </c>
    </row>
    <row r="140" spans="1:5" x14ac:dyDescent="0.2">
      <c r="A140" s="18"/>
      <c r="B140" s="16" t="s">
        <v>41</v>
      </c>
      <c r="C140" s="17"/>
      <c r="D140" s="16"/>
      <c r="E140" s="17">
        <f>E62+E63+E69+E70+E71+E72+E73+E74+E75+E76+E77+E78+E79+E80+E91+E108+E118+E123+E128+E138+E139</f>
        <v>593625</v>
      </c>
    </row>
    <row r="141" spans="1:5" x14ac:dyDescent="0.2">
      <c r="A141" s="18"/>
      <c r="B141" s="16" t="s">
        <v>42</v>
      </c>
      <c r="C141" s="17"/>
      <c r="D141" s="16"/>
      <c r="E141" s="17"/>
    </row>
    <row r="142" spans="1:5" x14ac:dyDescent="0.2">
      <c r="A142" s="18"/>
      <c r="B142" s="16" t="s">
        <v>43</v>
      </c>
      <c r="C142" s="17"/>
      <c r="D142" s="16"/>
      <c r="E142" s="17">
        <f>E140-E141</f>
        <v>593625</v>
      </c>
    </row>
    <row r="143" spans="1:5" x14ac:dyDescent="0.2">
      <c r="A143" s="18"/>
      <c r="B143" s="16"/>
      <c r="C143" s="71"/>
      <c r="D143" s="16"/>
      <c r="E143" s="17"/>
    </row>
    <row r="144" spans="1:5" x14ac:dyDescent="0.2">
      <c r="A144" s="16"/>
      <c r="B144" s="16" t="s">
        <v>2</v>
      </c>
      <c r="C144" s="71"/>
      <c r="D144" s="16"/>
      <c r="E144" s="17">
        <f>E55-E142</f>
        <v>263155.00000000012</v>
      </c>
    </row>
    <row r="145" spans="1:5" x14ac:dyDescent="0.2">
      <c r="A145" s="16"/>
      <c r="B145" s="16" t="s">
        <v>3</v>
      </c>
      <c r="C145" s="71"/>
      <c r="D145" s="16"/>
      <c r="E145" s="62">
        <f>E144/E55</f>
        <v>0.30714419104087404</v>
      </c>
    </row>
    <row r="146" spans="1:5" x14ac:dyDescent="0.2">
      <c r="A146" s="63"/>
      <c r="B146" s="64"/>
      <c r="C146" s="83"/>
      <c r="D146" s="64"/>
      <c r="E146" s="65"/>
    </row>
    <row r="148" spans="1:5" x14ac:dyDescent="0.2">
      <c r="B148" s="119" t="s">
        <v>143</v>
      </c>
      <c r="C148" s="119"/>
      <c r="D148" s="119"/>
      <c r="E148" s="119"/>
    </row>
    <row r="149" spans="1:5" x14ac:dyDescent="0.2">
      <c r="B149" s="97" t="s">
        <v>145</v>
      </c>
    </row>
  </sheetData>
  <mergeCells count="4">
    <mergeCell ref="B148:E148"/>
    <mergeCell ref="B1:E1"/>
    <mergeCell ref="B2:E2"/>
    <mergeCell ref="B3:E3"/>
  </mergeCells>
  <pageMargins left="0.7" right="0.7" top="0.75" bottom="0.75" header="0.3" footer="0.3"/>
  <pageSetup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cp:lastPrinted>2018-12-19T08:03:53Z</cp:lastPrinted>
  <dcterms:created xsi:type="dcterms:W3CDTF">2018-08-22T05:07:17Z</dcterms:created>
  <dcterms:modified xsi:type="dcterms:W3CDTF">2018-12-22T04:04:10Z</dcterms:modified>
</cp:coreProperties>
</file>